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0" windowWidth="23736" windowHeight="11376" activeTab="0"/>
  </bookViews>
  <sheets>
    <sheet name="monitoring indicators" sheetId="1" r:id="rId1"/>
    <sheet name="basic case indicators" sheetId="2" r:id="rId2"/>
    <sheet name="Scenario Indicators &lt;B&gt;" sheetId="3" r:id="rId3"/>
    <sheet name="Scenario Indicators &lt;C&gt;" sheetId="4" r:id="rId4"/>
    <sheet name="basic case energy balance" sheetId="5" r:id="rId5"/>
    <sheet name="Basic Case Details" sheetId="6" r:id="rId6"/>
    <sheet name="Main Heat Supply Systems" sheetId="7" r:id="rId7"/>
  </sheets>
  <definedNames>
    <definedName name="_xlfn.IFERROR" hidden="1">#NAME?</definedName>
    <definedName name="_xlfn.SUMIFS" hidden="1">#NAME?</definedName>
    <definedName name="_xlnm.Print_Area" localSheetId="4">'basic case energy balance'!$B$21:$L$48</definedName>
  </definedNames>
  <calcPr fullCalcOnLoad="1"/>
</workbook>
</file>

<file path=xl/sharedStrings.xml><?xml version="1.0" encoding="utf-8"?>
<sst xmlns="http://schemas.openxmlformats.org/spreadsheetml/2006/main" count="755" uniqueCount="300">
  <si>
    <t>number of apartments</t>
  </si>
  <si>
    <t>walls</t>
  </si>
  <si>
    <t>roofs / upper floor ceilings</t>
  </si>
  <si>
    <t>insulation improved (area-weighted)</t>
  </si>
  <si>
    <t>ground floors / cellar ceilings</t>
  </si>
  <si>
    <t>insulation improved (from original state)</t>
  </si>
  <si>
    <t xml:space="preserve">annual rate of insulation improvement </t>
  </si>
  <si>
    <t>level 0 (U &gt; 0,7 W/m²K)</t>
  </si>
  <si>
    <t>level 1 (0,7 W/m²K &gt;= U &gt; 0,3 W/m²K)</t>
  </si>
  <si>
    <t>level 3 (U &lt;= 0,20 W/m²K )</t>
  </si>
  <si>
    <t>level 2 (0,3 W/m²K &gt;= U  &gt; 0,20 W/m²K)</t>
  </si>
  <si>
    <t>windows</t>
  </si>
  <si>
    <t>district heating</t>
  </si>
  <si>
    <t>natural gas</t>
  </si>
  <si>
    <t>liquid gas</t>
  </si>
  <si>
    <t>oil</t>
  </si>
  <si>
    <t>coal</t>
  </si>
  <si>
    <t>wood /biomass</t>
  </si>
  <si>
    <t>environmental heat</t>
  </si>
  <si>
    <t>Old building stock</t>
  </si>
  <si>
    <t>New buildings</t>
  </si>
  <si>
    <t>national reference area [m²]</t>
  </si>
  <si>
    <t xml:space="preserve">number of buildings </t>
  </si>
  <si>
    <t>sources / remarks</t>
  </si>
  <si>
    <t xml:space="preserve">levels of wall insulation (area-weigthed):  </t>
  </si>
  <si>
    <t>annual rate of insulation improvement (area-weighted)</t>
  </si>
  <si>
    <t>Complete building stock</t>
  </si>
  <si>
    <t>direct electric heating</t>
  </si>
  <si>
    <t xml:space="preserve">building / apartment heating </t>
  </si>
  <si>
    <t>room heating</t>
  </si>
  <si>
    <t>gas</t>
  </si>
  <si>
    <t>wood/biomass</t>
  </si>
  <si>
    <t>electricity</t>
  </si>
  <si>
    <t>solar thermal systems</t>
  </si>
  <si>
    <t>photovoltaic systems</t>
  </si>
  <si>
    <t>....with heat recovery</t>
  </si>
  <si>
    <t>...without heat recovery</t>
  </si>
  <si>
    <t xml:space="preserve"> - direct electric heat generation</t>
  </si>
  <si>
    <t xml:space="preserve"> - electric heat pump</t>
  </si>
  <si>
    <t xml:space="preserve"> - combustion of fossil fuels</t>
  </si>
  <si>
    <t xml:space="preserve"> - combustion of wood/biomass</t>
  </si>
  <si>
    <t>...for hot water supply only</t>
  </si>
  <si>
    <t>...for heating and hot water supply</t>
  </si>
  <si>
    <r>
      <t xml:space="preserve">ventilation systems
</t>
    </r>
    <r>
      <rPr>
        <i/>
        <sz val="10"/>
        <rFont val="Arial"/>
        <family val="2"/>
      </rPr>
      <t>(for buildings/apartments, not only kitchen/WC ventilation)</t>
    </r>
  </si>
  <si>
    <r>
      <t>energy consumption in TWh/a (10</t>
    </r>
    <r>
      <rPr>
        <vertAlign val="superscript"/>
        <sz val="10"/>
        <rFont val="Arial"/>
        <family val="2"/>
      </rPr>
      <t xml:space="preserve">9 </t>
    </r>
    <r>
      <rPr>
        <sz val="10"/>
        <rFont val="Arial"/>
        <family val="2"/>
      </rPr>
      <t>kWh/a)</t>
    </r>
  </si>
  <si>
    <t>apart from additional solar thermal systems (see above)</t>
  </si>
  <si>
    <r>
      <t>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kWh</t>
    </r>
  </si>
  <si>
    <r>
      <t>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kg CO2e</t>
    </r>
  </si>
  <si>
    <t>state of the building stock</t>
  </si>
  <si>
    <t>trends</t>
  </si>
  <si>
    <t>modernisation</t>
  </si>
  <si>
    <t>net modernisation rates</t>
  </si>
  <si>
    <t>gross modernisation rates</t>
  </si>
  <si>
    <t>modernisation trends (gross rates)</t>
  </si>
  <si>
    <t>M.1  Basic data of the building stock</t>
  </si>
  <si>
    <t>M.2.2 Building insulation: Detailed information of the actual state</t>
  </si>
  <si>
    <t>electric energy from the public grid (used for heat supply)</t>
  </si>
  <si>
    <t>energy delivered by solar thermal systems</t>
  </si>
  <si>
    <t>percentages related to....</t>
  </si>
  <si>
    <t xml:space="preserve">M.2.1 Building insulation: Basic information state and trends of modernisation </t>
  </si>
  <si>
    <t>M.3.1 Main Heat Supply Systems for Space Heating</t>
  </si>
  <si>
    <t>M.3.1.1 Centralisation of space heating system</t>
  </si>
  <si>
    <t>M.3.1.2 Main energy carrier for space heating</t>
  </si>
  <si>
    <t>M.3.1.3. Main heat generation system for space heating</t>
  </si>
  <si>
    <t>additional systems of special interest for the observed building stock may be defined by the partners</t>
  </si>
  <si>
    <t>gas (natural / liquid gas)</t>
  </si>
  <si>
    <t>M.3.3 Main System of Hot Water Supply</t>
  </si>
  <si>
    <t>M.3.3.1 Main Energy carrier for hot water supply</t>
  </si>
  <si>
    <t>M.3.3.2 Main heat generation system for hot water supply</t>
  </si>
  <si>
    <t xml:space="preserve">hot water generation combined with heating system: </t>
  </si>
  <si>
    <t>separate system of hot water generation:</t>
  </si>
  <si>
    <r>
      <t>M.3.2 Special Systems</t>
    </r>
    <r>
      <rPr>
        <sz val="10"/>
        <rFont val="Arial"/>
        <family val="0"/>
      </rPr>
      <t xml:space="preserve"> (additional systems of special interest for space heating, hot water supply, ventilation, including photovoltaics)</t>
    </r>
  </si>
  <si>
    <t>electric energy produced  by pv / wind (used for heat supply)</t>
  </si>
  <si>
    <t>renewables (without biomass)</t>
  </si>
  <si>
    <t>biomass</t>
  </si>
  <si>
    <t>fossil fuels / nuclear</t>
  </si>
  <si>
    <t>nuclear</t>
  </si>
  <si>
    <t>primary energy</t>
  </si>
  <si>
    <t>on-site fuels and renewables</t>
  </si>
  <si>
    <t>electricity (public grid)</t>
  </si>
  <si>
    <t>total primary energy</t>
  </si>
  <si>
    <t>Greenhouse gas emissions</t>
  </si>
  <si>
    <t>related to primary energy</t>
  </si>
  <si>
    <t>Basic Data</t>
  </si>
  <si>
    <t>Main Heat Supply Systems for Space Heating</t>
  </si>
  <si>
    <t>Centralisation of space heating system</t>
  </si>
  <si>
    <r>
      <t>Special Systems</t>
    </r>
    <r>
      <rPr>
        <sz val="10"/>
        <rFont val="Arial"/>
        <family val="0"/>
      </rPr>
      <t xml:space="preserve"> </t>
    </r>
  </si>
  <si>
    <t>Main energy carrier for space heating</t>
  </si>
  <si>
    <t>Main heat generation system for space heating</t>
  </si>
  <si>
    <t xml:space="preserve">Building insulation: state  of modernisation </t>
  </si>
  <si>
    <t>Building insulation: Detailed information</t>
  </si>
  <si>
    <t>(optional): Main Energy carrier for hot water supply</t>
  </si>
  <si>
    <t>(optional:)Main heat generation system for hot water supply</t>
  </si>
  <si>
    <t>percentages related to ....</t>
  </si>
  <si>
    <t>TABULA/EPISCOPE reference area [m²]</t>
  </si>
  <si>
    <t xml:space="preserve">Building energy need for heating* </t>
  </si>
  <si>
    <r>
      <t>heat losses of distribution and storage systems for space heating (q</t>
    </r>
    <r>
      <rPr>
        <vertAlign val="subscript"/>
        <sz val="10"/>
        <rFont val="Arial"/>
        <family val="2"/>
      </rPr>
      <t>d+s,h</t>
    </r>
    <r>
      <rPr>
        <sz val="10"/>
        <rFont val="Arial"/>
        <family val="0"/>
      </rPr>
      <t>=q</t>
    </r>
    <r>
      <rPr>
        <vertAlign val="subscript"/>
        <sz val="10"/>
        <rFont val="Arial"/>
        <family val="2"/>
      </rPr>
      <t>d,h</t>
    </r>
    <r>
      <rPr>
        <sz val="10"/>
        <rFont val="Arial"/>
        <family val="0"/>
      </rPr>
      <t>+q</t>
    </r>
    <r>
      <rPr>
        <vertAlign val="subscript"/>
        <sz val="10"/>
        <rFont val="Arial"/>
        <family val="2"/>
      </rPr>
      <t>s,h</t>
    </r>
    <r>
      <rPr>
        <sz val="10"/>
        <rFont val="Arial"/>
        <family val="0"/>
      </rPr>
      <t>)</t>
    </r>
  </si>
  <si>
    <t>energy need for domestic hot water (dhw)</t>
  </si>
  <si>
    <r>
      <t>heat losses of distribution and storage systems for dhw (q</t>
    </r>
    <r>
      <rPr>
        <vertAlign val="subscript"/>
        <sz val="10"/>
        <rFont val="Arial"/>
        <family val="2"/>
      </rPr>
      <t>d+s,w</t>
    </r>
    <r>
      <rPr>
        <sz val="10"/>
        <rFont val="Arial"/>
        <family val="0"/>
      </rPr>
      <t>=q</t>
    </r>
    <r>
      <rPr>
        <vertAlign val="subscript"/>
        <sz val="10"/>
        <rFont val="Arial"/>
        <family val="2"/>
      </rPr>
      <t>d,w</t>
    </r>
    <r>
      <rPr>
        <sz val="10"/>
        <rFont val="Arial"/>
        <family val="0"/>
      </rPr>
      <t>+q</t>
    </r>
    <r>
      <rPr>
        <vertAlign val="subscript"/>
        <sz val="10"/>
        <rFont val="Arial"/>
        <family val="2"/>
      </rPr>
      <t>s,w</t>
    </r>
    <r>
      <rPr>
        <sz val="10"/>
        <rFont val="Arial"/>
        <family val="0"/>
      </rPr>
      <t>)</t>
    </r>
  </si>
  <si>
    <t>auxiliary electric energy for control, pumps, fans of heat supply and ventilation systems is included</t>
  </si>
  <si>
    <t>remarks:</t>
  </si>
  <si>
    <t>demand of energy carriers: sum of lines 1 - 8</t>
  </si>
  <si>
    <r>
      <t>total heat demand for space heating and hot water supply: Q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 xml:space="preserve"> = q</t>
    </r>
    <r>
      <rPr>
        <vertAlign val="subscript"/>
        <sz val="10"/>
        <rFont val="Arial"/>
        <family val="2"/>
      </rPr>
      <t>total*</t>
    </r>
    <r>
      <rPr>
        <sz val="10"/>
        <rFont val="Arial"/>
        <family val="0"/>
      </rPr>
      <t>qA</t>
    </r>
    <r>
      <rPr>
        <vertAlign val="subscript"/>
        <sz val="10"/>
        <rFont val="Arial"/>
        <family val="2"/>
      </rPr>
      <t>C,ref</t>
    </r>
  </si>
  <si>
    <t>bonus electricity (not used for heat supply but considered in the primary energy or emissions balance)</t>
  </si>
  <si>
    <t>on-site energy balance</t>
  </si>
  <si>
    <t>total energy demand / total emissions: sum of above lines 1-13 (excluding line 9)</t>
  </si>
  <si>
    <t xml:space="preserve">  - in that: renewable energy</t>
  </si>
  <si>
    <t>non-renewable energy demand (including dh and el,publ): line 14 - line 16</t>
  </si>
  <si>
    <t>renewable energy demand: sum of lines 9-12</t>
  </si>
  <si>
    <t>fraction of renewables: line 16/ line 14</t>
  </si>
  <si>
    <r>
      <t>Q</t>
    </r>
    <r>
      <rPr>
        <vertAlign val="subscript"/>
        <sz val="10"/>
        <rFont val="Arial"/>
        <family val="2"/>
      </rPr>
      <t>d+s,h</t>
    </r>
  </si>
  <si>
    <t>Electric auxiliary energy demand</t>
  </si>
  <si>
    <t>Heat balance</t>
  </si>
  <si>
    <r>
      <t>Q</t>
    </r>
    <r>
      <rPr>
        <vertAlign val="subscript"/>
        <sz val="10"/>
        <rFont val="Arial"/>
        <family val="2"/>
      </rPr>
      <t>del,aux</t>
    </r>
  </si>
  <si>
    <r>
      <t>Q</t>
    </r>
    <r>
      <rPr>
        <b/>
        <vertAlign val="subscript"/>
        <sz val="10"/>
        <rFont val="Arial"/>
        <family val="2"/>
      </rPr>
      <t>total</t>
    </r>
  </si>
  <si>
    <r>
      <t>total heat demand for space heating and hot water supply: q</t>
    </r>
    <r>
      <rPr>
        <b/>
        <vertAlign val="subscript"/>
        <sz val="10"/>
        <rFont val="Arial"/>
        <family val="2"/>
      </rPr>
      <t>total</t>
    </r>
    <r>
      <rPr>
        <b/>
        <sz val="10"/>
        <rFont val="Arial"/>
        <family val="2"/>
      </rPr>
      <t xml:space="preserve"> = q</t>
    </r>
    <r>
      <rPr>
        <b/>
        <vertAlign val="subscript"/>
        <sz val="10"/>
        <rFont val="Arial"/>
        <family val="2"/>
      </rPr>
      <t>nd,h</t>
    </r>
    <r>
      <rPr>
        <b/>
        <sz val="10"/>
        <rFont val="Arial"/>
        <family val="2"/>
      </rPr>
      <t>+q</t>
    </r>
    <r>
      <rPr>
        <b/>
        <vertAlign val="subscript"/>
        <sz val="10"/>
        <rFont val="Arial"/>
        <family val="2"/>
      </rPr>
      <t>d+s,h</t>
    </r>
    <r>
      <rPr>
        <b/>
        <sz val="10"/>
        <rFont val="Arial"/>
        <family val="2"/>
      </rPr>
      <t>+q</t>
    </r>
    <r>
      <rPr>
        <b/>
        <vertAlign val="subscript"/>
        <sz val="10"/>
        <rFont val="Arial"/>
        <family val="2"/>
      </rPr>
      <t>nd,w</t>
    </r>
    <r>
      <rPr>
        <b/>
        <sz val="10"/>
        <rFont val="Arial"/>
        <family val="2"/>
      </rPr>
      <t>+q</t>
    </r>
    <r>
      <rPr>
        <b/>
        <vertAlign val="subscript"/>
        <sz val="10"/>
        <rFont val="Arial"/>
        <family val="2"/>
      </rPr>
      <t>d+s,w</t>
    </r>
  </si>
  <si>
    <t>bonus (negative value) of electric energy produced by pv/wind and/or chp (if applicable)</t>
  </si>
  <si>
    <t>fuel demand is indicated by the gross calorific value</t>
  </si>
  <si>
    <r>
      <t>Q</t>
    </r>
    <r>
      <rPr>
        <vertAlign val="subscript"/>
        <sz val="10"/>
        <rFont val="Arial"/>
        <family val="2"/>
      </rPr>
      <t>nd,h</t>
    </r>
  </si>
  <si>
    <r>
      <t>Q</t>
    </r>
    <r>
      <rPr>
        <vertAlign val="subscript"/>
        <sz val="10"/>
        <rFont val="Arial"/>
        <family val="2"/>
      </rPr>
      <t>nd,w</t>
    </r>
  </si>
  <si>
    <r>
      <t>Q</t>
    </r>
    <r>
      <rPr>
        <vertAlign val="subscript"/>
        <sz val="10"/>
        <rFont val="Arial"/>
        <family val="2"/>
      </rPr>
      <t>d+s,w</t>
    </r>
  </si>
  <si>
    <r>
      <t>* heat recovery by ventilation systems is not considered by Q</t>
    </r>
    <r>
      <rPr>
        <i/>
        <vertAlign val="subscript"/>
        <sz val="9"/>
        <rFont val="Arial"/>
        <family val="2"/>
      </rPr>
      <t xml:space="preserve">nd,h </t>
    </r>
    <r>
      <rPr>
        <i/>
        <sz val="9"/>
        <rFont val="Arial"/>
        <family val="2"/>
      </rPr>
      <t xml:space="preserve">according to TABULA definition  </t>
    </r>
  </si>
  <si>
    <t xml:space="preserve">average thickness of improved insulation </t>
  </si>
  <si>
    <t>average thickness of insulation (recent modernisation)</t>
  </si>
  <si>
    <t xml:space="preserve">final energy </t>
  </si>
  <si>
    <t>related to final energy</t>
  </si>
  <si>
    <t>M.4 Final Energy balance: Measured values</t>
  </si>
  <si>
    <t xml:space="preserve">Basic case: heat and auxiliary energy balance </t>
  </si>
  <si>
    <r>
      <t>Basic case</t>
    </r>
    <r>
      <rPr>
        <b/>
        <sz val="10"/>
        <rFont val="Arial"/>
        <family val="2"/>
      </rPr>
      <t xml:space="preserve">: Primary energy / end energy / emissions </t>
    </r>
  </si>
  <si>
    <t>average quality of improved windows</t>
  </si>
  <si>
    <t>average quality of improved windows (recent modernisations)</t>
  </si>
  <si>
    <r>
      <t xml:space="preserve">Basic Case </t>
    </r>
    <r>
      <rPr>
        <i/>
        <sz val="8"/>
        <rFont val="Arial"/>
        <family val="2"/>
      </rPr>
      <t>(Starting Point of Trend and Scenario Calculation)</t>
    </r>
    <r>
      <rPr>
        <b/>
        <sz val="10"/>
        <rFont val="Arial"/>
        <family val="2"/>
      </rPr>
      <t xml:space="preserve">: </t>
    </r>
  </si>
  <si>
    <r>
      <t>bs</t>
    </r>
    <r>
      <rPr>
        <vertAlign val="subscript"/>
        <sz val="10"/>
        <rFont val="Arial"/>
        <family val="2"/>
      </rPr>
      <t>...</t>
    </r>
  </si>
  <si>
    <t xml:space="preserve">levels of roof/upper floor ceiling insulation (area-weigthed):  </t>
  </si>
  <si>
    <t xml:space="preserve">levels of ground floor / cellar ceiling insulation (area-weigthed):  </t>
  </si>
  <si>
    <t xml:space="preserve">levels of window insulation (area-weigthed):  </t>
  </si>
  <si>
    <t>&gt; 2010</t>
  </si>
  <si>
    <t>&lt; 1956</t>
  </si>
  <si>
    <t>~ 2%</t>
  </si>
  <si>
    <t>nr dwellings in the age-class, per 2010</t>
  </si>
  <si>
    <t>nr dwellings in the age-class, per 2010; rate after 2000</t>
  </si>
  <si>
    <t>100 mm</t>
  </si>
  <si>
    <t>250 mm</t>
  </si>
  <si>
    <t>U-value</t>
  </si>
  <si>
    <t>Enova 2012</t>
  </si>
  <si>
    <t>SSB</t>
  </si>
  <si>
    <t>level 3 (U &lt;= 0,15 W/m²K )</t>
  </si>
  <si>
    <t>level 0 (U &gt; 0,35 W/m²K)</t>
  </si>
  <si>
    <t>level 2 (0,20 W/m²K &gt;= U  &gt; 0,15 W/m²K)</t>
  </si>
  <si>
    <t>level 2 (0,30 W/m²K &gt;= U  &gt; 0,20 W/m²K)</t>
  </si>
  <si>
    <t>level 1 (0,50 W/m²K &gt;= U &gt; 0,30 W/m²K)</t>
  </si>
  <si>
    <t>level 0 (U &gt; 0,50 W/m²K)</t>
  </si>
  <si>
    <t>level 1 (0,35 W/m²K &gt;= U &gt; 0,20 W/m²K)</t>
  </si>
  <si>
    <t>TEK10</t>
  </si>
  <si>
    <t>level 3 (U &lt;= 1,2 W/m²K )</t>
  </si>
  <si>
    <t>level 2 (2,0 W/m²K &gt;= U  &gt; 1,2 W/m²K)</t>
  </si>
  <si>
    <t>level 1 (3,0 W/m²K &gt;= U &gt; 2,0 W/m²K)</t>
  </si>
  <si>
    <t>level 0 (U &gt; 3,0 W/m²K)</t>
  </si>
  <si>
    <t>% of dwellings</t>
  </si>
  <si>
    <t>50 (MUH), 100 (SUH) mm</t>
  </si>
  <si>
    <t>200 (MUH), 250 (SUH) mm</t>
  </si>
  <si>
    <t>150 (MUH), 200 (SUH) mm</t>
  </si>
  <si>
    <t>6% (MUH); 1% (SUH)</t>
  </si>
  <si>
    <t>15% (MUH); 5% (SUH)</t>
  </si>
  <si>
    <t>79% (MUH); 94% (SUH)</t>
  </si>
  <si>
    <t>combustion of wood/biomass: "level 0" systems:
simple/old/unefficient stoves and boilers (mostly split log)</t>
  </si>
  <si>
    <t>combustion of wood/biomass: "level 1" systems:
modern boilers and stoves (mostly wood pellets, wood chips)</t>
  </si>
  <si>
    <t>electric heat pump: "level 0" systems:
Air-to-Air</t>
  </si>
  <si>
    <t>electric heat pump: "level 1" systems:
Air-to-Water</t>
  </si>
  <si>
    <t>electric heat pump: "level 2" systems:
Ground-to-Water</t>
  </si>
  <si>
    <t>central electric heating (boiler)</t>
  </si>
  <si>
    <t>combustion of fossil fuels: "level 0" systems:
stove boiler</t>
  </si>
  <si>
    <t>negligible</t>
  </si>
  <si>
    <t>SSB (assuming space heating with biomass is combined with electricity for DHW)</t>
  </si>
  <si>
    <t>State Indicators</t>
  </si>
  <si>
    <t>Subset of the building stock which was  constructed until 2009: situation 2009-2050</t>
  </si>
  <si>
    <r>
      <t xml:space="preserve">2009 
</t>
    </r>
    <r>
      <rPr>
        <b/>
        <sz val="8"/>
        <rFont val="Arial"/>
        <family val="2"/>
      </rPr>
      <t>(basic case)</t>
    </r>
  </si>
  <si>
    <r>
      <t>bs...</t>
    </r>
    <r>
      <rPr>
        <vertAlign val="subscript"/>
        <sz val="10"/>
        <rFont val="Arial"/>
        <family val="2"/>
      </rPr>
      <t>2009|2009</t>
    </r>
  </si>
  <si>
    <r>
      <t>bs</t>
    </r>
    <r>
      <rPr>
        <vertAlign val="subscript"/>
        <sz val="10"/>
        <rFont val="Arial"/>
        <family val="2"/>
      </rPr>
      <t>…2009|2015</t>
    </r>
  </si>
  <si>
    <r>
      <t>bs</t>
    </r>
    <r>
      <rPr>
        <vertAlign val="subscript"/>
        <sz val="10"/>
        <rFont val="Arial"/>
        <family val="2"/>
      </rPr>
      <t>…2009|2020</t>
    </r>
  </si>
  <si>
    <r>
      <t>bs</t>
    </r>
    <r>
      <rPr>
        <vertAlign val="subscript"/>
        <sz val="10"/>
        <rFont val="Arial"/>
        <family val="2"/>
      </rPr>
      <t>…2009|2030</t>
    </r>
  </si>
  <si>
    <r>
      <t>bs</t>
    </r>
    <r>
      <rPr>
        <vertAlign val="subscript"/>
        <sz val="10"/>
        <rFont val="Arial"/>
        <family val="2"/>
      </rPr>
      <t>…2009|2040</t>
    </r>
  </si>
  <si>
    <r>
      <t>bs</t>
    </r>
    <r>
      <rPr>
        <vertAlign val="subscript"/>
        <sz val="10"/>
        <rFont val="Arial"/>
        <family val="2"/>
      </rPr>
      <t>…2009|2050</t>
    </r>
  </si>
  <si>
    <t xml:space="preserve">Building insulation: state  of modernisation : insulation improved from original state
</t>
  </si>
  <si>
    <t>element area</t>
  </si>
  <si>
    <t>level 2 (0,3 W/m²K &gt;= U  &gt; 0,26 W/m²K)</t>
  </si>
  <si>
    <t>level 3 (U &lt;= 0,26 W/m²K )</t>
  </si>
  <si>
    <t>level 0 (U &gt; 1,7 W/m²K)</t>
  </si>
  <si>
    <t>level 1 (1,7 W/m²K &gt;= U &gt; 1,3 W/m²K)</t>
  </si>
  <si>
    <t>level 2 (1,3 W/m²K &gt;= U  &gt; 1,0 W/m²K)</t>
  </si>
  <si>
    <t>level 3 (U &lt;= 1,0 W/m²K )</t>
  </si>
  <si>
    <t>combustion of fossil fuels:
stoves</t>
  </si>
  <si>
    <t>combustion of fossil fuels:
constant temperature boilers</t>
  </si>
  <si>
    <t>combustion of fossil fuels: 
gas/oil low temperature boilers</t>
  </si>
  <si>
    <t>combustion of fossil fuels:
gas/oil condensing boilers</t>
  </si>
  <si>
    <t>combustion of fossil fuels: 
gas/oil driven heat pumps / chp systems</t>
  </si>
  <si>
    <t>vor Kopieren nach Word: Nullzeile Gasmotor-WP ausblenden</t>
  </si>
  <si>
    <t>combustion of wood/biomass</t>
  </si>
  <si>
    <t>electric heat pumps</t>
  </si>
  <si>
    <t>....without heat recovery</t>
  </si>
  <si>
    <t>...with heat recovery</t>
  </si>
  <si>
    <t>Operational Indicators</t>
  </si>
  <si>
    <t>Directly heated part of the reference floor area</t>
  </si>
  <si>
    <t>in %</t>
  </si>
  <si>
    <t>Daily operating time of heating system</t>
  </si>
  <si>
    <t>h/d</t>
  </si>
  <si>
    <t>Set-point temperature heating system</t>
  </si>
  <si>
    <t>°C</t>
  </si>
  <si>
    <t>Average temperature directly heated part</t>
  </si>
  <si>
    <t>°C (heating period)</t>
  </si>
  <si>
    <t>Average temperature not directly heated part</t>
  </si>
  <si>
    <t>Climate dataset</t>
  </si>
  <si>
    <t>Length of heating period</t>
  </si>
  <si>
    <t>d/a</t>
  </si>
  <si>
    <t>Average external air temperature during heating period</t>
  </si>
  <si>
    <t>Roof</t>
  </si>
  <si>
    <t>Wall</t>
  </si>
  <si>
    <t>Window</t>
  </si>
  <si>
    <t>Basis</t>
  </si>
  <si>
    <t>Original state / not refurbished fraction of the envelope area</t>
  </si>
  <si>
    <t>U-values of the original state</t>
  </si>
  <si>
    <t>W/(m²K)</t>
  </si>
  <si>
    <t>Refubishments (averages)</t>
  </si>
  <si>
    <t>Refurbished fraction of envelope areas</t>
  </si>
  <si>
    <t>U-values of the refurbished fraction (averages)</t>
  </si>
  <si>
    <t>SUH 1</t>
  </si>
  <si>
    <t>SUH 2</t>
  </si>
  <si>
    <t>SUH 3-4</t>
  </si>
  <si>
    <t>SUH 5-6</t>
  </si>
  <si>
    <t>SUH 7</t>
  </si>
  <si>
    <t>MUH 1</t>
  </si>
  <si>
    <t>MUH 2</t>
  </si>
  <si>
    <t>MUH 3-4</t>
  </si>
  <si>
    <t>MUH 5-6</t>
  </si>
  <si>
    <t>MUH 7</t>
  </si>
  <si>
    <t>Total Building Stock</t>
  </si>
  <si>
    <t>Number of buildings</t>
  </si>
  <si>
    <t>Number of dwellings</t>
  </si>
  <si>
    <t>Floor area national</t>
  </si>
  <si>
    <t>Floor area TABULA</t>
  </si>
  <si>
    <t>Unit</t>
  </si>
  <si>
    <t>n</t>
  </si>
  <si>
    <t>1000 m²</t>
  </si>
  <si>
    <t>Single-unit housing</t>
  </si>
  <si>
    <t>Multi-unit housing</t>
  </si>
  <si>
    <t>Building type/label</t>
  </si>
  <si>
    <t>Building type</t>
  </si>
  <si>
    <t>Cohort time</t>
  </si>
  <si>
    <t>&gt;</t>
  </si>
  <si>
    <t>&lt;</t>
  </si>
  <si>
    <t>Heating Systems</t>
  </si>
  <si>
    <t>Building stock model - state indicators</t>
  </si>
  <si>
    <t>Oil</t>
  </si>
  <si>
    <t>B</t>
  </si>
  <si>
    <t>C</t>
  </si>
  <si>
    <t>B_NC</t>
  </si>
  <si>
    <t>Gas</t>
  </si>
  <si>
    <t>Bio</t>
  </si>
  <si>
    <t>B_WP</t>
  </si>
  <si>
    <t>B_C</t>
  </si>
  <si>
    <t>DH</t>
  </si>
  <si>
    <t>TS</t>
  </si>
  <si>
    <t>El</t>
  </si>
  <si>
    <t>E</t>
  </si>
  <si>
    <t>D</t>
  </si>
  <si>
    <t>E_Immersion</t>
  </si>
  <si>
    <t>HP</t>
  </si>
  <si>
    <t>HP_Air</t>
  </si>
  <si>
    <t>HP_Ground</t>
  </si>
  <si>
    <t>OpenFire</t>
  </si>
  <si>
    <t>Stove_S</t>
  </si>
  <si>
    <t>Other</t>
  </si>
  <si>
    <t>Solar</t>
  </si>
  <si>
    <t>Sum</t>
  </si>
  <si>
    <t>thereof</t>
  </si>
  <si>
    <t>central</t>
  </si>
  <si>
    <t>decentral</t>
  </si>
  <si>
    <t>Other Systems</t>
  </si>
  <si>
    <t>DHW Systems</t>
  </si>
  <si>
    <t>Net heat need</t>
  </si>
  <si>
    <t>Heat generation</t>
  </si>
  <si>
    <t>Coal</t>
  </si>
  <si>
    <t>CHP electr. production</t>
  </si>
  <si>
    <t>Subset of the building stock which was  constructed until 2015: situation 2015-2050</t>
  </si>
  <si>
    <t>Heated floor area</t>
  </si>
  <si>
    <t>&lt;= 2013</t>
  </si>
  <si>
    <t># buildings</t>
  </si>
  <si>
    <t>Scenario Indicators &lt;B&gt;</t>
  </si>
  <si>
    <t>Scenario "B"</t>
  </si>
  <si>
    <t>Scenario Indicators &lt;C&gt;</t>
  </si>
  <si>
    <t>Scenario "C"</t>
  </si>
  <si>
    <r>
      <t xml:space="preserve">2013 
</t>
    </r>
    <r>
      <rPr>
        <b/>
        <sz val="8"/>
        <rFont val="Arial"/>
        <family val="2"/>
      </rPr>
      <t>(basic case)</t>
    </r>
  </si>
  <si>
    <r>
      <t>bs...</t>
    </r>
    <r>
      <rPr>
        <vertAlign val="subscript"/>
        <sz val="10"/>
        <rFont val="Arial"/>
        <family val="2"/>
      </rPr>
      <t>2013|2013</t>
    </r>
  </si>
  <si>
    <r>
      <t xml:space="preserve">2015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(basic case)</t>
    </r>
  </si>
  <si>
    <r>
      <t>bs</t>
    </r>
    <r>
      <rPr>
        <vertAlign val="subscript"/>
        <sz val="10"/>
        <rFont val="Arial"/>
        <family val="2"/>
      </rPr>
      <t>…2013|2015</t>
    </r>
  </si>
  <si>
    <r>
      <t>bs</t>
    </r>
    <r>
      <rPr>
        <vertAlign val="subscript"/>
        <sz val="10"/>
        <rFont val="Arial"/>
        <family val="2"/>
      </rPr>
      <t>…2013|2020</t>
    </r>
  </si>
  <si>
    <r>
      <t>bs</t>
    </r>
    <r>
      <rPr>
        <vertAlign val="subscript"/>
        <sz val="10"/>
        <rFont val="Arial"/>
        <family val="2"/>
      </rPr>
      <t>…2013|2030</t>
    </r>
  </si>
  <si>
    <r>
      <t>bs</t>
    </r>
    <r>
      <rPr>
        <vertAlign val="subscript"/>
        <sz val="10"/>
        <rFont val="Arial"/>
        <family val="2"/>
      </rPr>
      <t>…2013|2040</t>
    </r>
  </si>
  <si>
    <r>
      <t>bs</t>
    </r>
    <r>
      <rPr>
        <vertAlign val="subscript"/>
        <sz val="10"/>
        <rFont val="Arial"/>
        <family val="2"/>
      </rPr>
      <t>…2013|2050</t>
    </r>
  </si>
  <si>
    <t>-</t>
  </si>
</sst>
</file>

<file path=xl/styles.xml><?xml version="1.0" encoding="utf-8"?>
<styleSheet xmlns="http://schemas.openxmlformats.org/spreadsheetml/2006/main">
  <numFmts count="5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%"/>
    <numFmt numFmtId="187" formatCode="0.000%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0"/>
    <numFmt numFmtId="194" formatCode="0.00000000000"/>
    <numFmt numFmtId="195" formatCode="0.000000000"/>
    <numFmt numFmtId="196" formatCode="0.00000000"/>
    <numFmt numFmtId="197" formatCode="0.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#,##0.0_ ;\-#,##0.0\ "/>
    <numFmt numFmtId="207" formatCode="0.0\ %"/>
    <numFmt numFmtId="208" formatCode="_ * #,##0_ ;_ * \-#,##0_ ;_ * &quot;-&quot;??_ ;_ @_ "/>
    <numFmt numFmtId="209" formatCode="0.00;\-0.00;"/>
    <numFmt numFmtId="210" formatCode="0%;\-0%;"/>
    <numFmt numFmtId="211" formatCode="0;\-0"/>
    <numFmt numFmtId="212" formatCode="###\ ###\ ###\ ##0;\-###\ ###\ ###\ ##0;"/>
    <numFmt numFmtId="213" formatCode="###\ ###\ ###\ ##0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vertAlign val="subscript"/>
      <sz val="10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medium"/>
      <top style="thin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/>
      <right style="thin"/>
      <top>
        <color indexed="63"/>
      </top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3">
      <alignment horizontal="left" vertical="center" wrapText="1"/>
      <protection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29" borderId="3">
      <alignment horizontal="center" vertical="center"/>
      <protection/>
    </xf>
    <xf numFmtId="0" fontId="18" fillId="29" borderId="3">
      <alignment vertical="top" wrapText="1"/>
      <protection/>
    </xf>
    <xf numFmtId="0" fontId="47" fillId="30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31" borderId="0">
      <alignment horizontal="left" vertical="center" indent="1"/>
      <protection/>
    </xf>
    <xf numFmtId="0" fontId="12" fillId="0" borderId="0" applyNumberFormat="0" applyFill="0" applyBorder="0" applyAlignment="0" applyProtection="0"/>
    <xf numFmtId="0" fontId="51" fillId="32" borderId="1" applyNumberFormat="0" applyAlignment="0" applyProtection="0"/>
    <xf numFmtId="0" fontId="52" fillId="0" borderId="7" applyNumberFormat="0" applyFill="0" applyAlignment="0" applyProtection="0"/>
    <xf numFmtId="0" fontId="53" fillId="33" borderId="0" applyNumberFormat="0" applyBorder="0" applyAlignment="0" applyProtection="0"/>
    <xf numFmtId="0" fontId="0" fillId="34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1" fillId="0" borderId="32" xfId="0" applyFont="1" applyFill="1" applyBorder="1" applyAlignment="1">
      <alignment/>
    </xf>
    <xf numFmtId="9" fontId="0" fillId="0" borderId="28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9" fontId="0" fillId="0" borderId="12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9" fontId="0" fillId="0" borderId="20" xfId="0" applyNumberFormat="1" applyBorder="1" applyAlignment="1">
      <alignment horizontal="center"/>
    </xf>
    <xf numFmtId="0" fontId="0" fillId="0" borderId="43" xfId="0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6" xfId="0" applyFont="1" applyBorder="1" applyAlignment="1">
      <alignment/>
    </xf>
    <xf numFmtId="0" fontId="3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9" fontId="3" fillId="0" borderId="21" xfId="0" applyNumberFormat="1" applyFont="1" applyBorder="1" applyAlignment="1">
      <alignment/>
    </xf>
    <xf numFmtId="9" fontId="3" fillId="0" borderId="22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52" xfId="0" applyFont="1" applyBorder="1" applyAlignment="1">
      <alignment/>
    </xf>
    <xf numFmtId="9" fontId="0" fillId="0" borderId="12" xfId="0" applyNumberFormat="1" applyBorder="1" applyAlignment="1">
      <alignment horizontal="right"/>
    </xf>
    <xf numFmtId="9" fontId="0" fillId="0" borderId="20" xfId="0" applyNumberForma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9" xfId="0" applyFont="1" applyBorder="1" applyAlignment="1">
      <alignment/>
    </xf>
    <xf numFmtId="9" fontId="0" fillId="0" borderId="55" xfId="0" applyNumberFormat="1" applyFont="1" applyBorder="1" applyAlignment="1">
      <alignment/>
    </xf>
    <xf numFmtId="9" fontId="0" fillId="0" borderId="56" xfId="0" applyNumberFormat="1" applyFont="1" applyBorder="1" applyAlignment="1">
      <alignment/>
    </xf>
    <xf numFmtId="9" fontId="3" fillId="0" borderId="45" xfId="0" applyNumberFormat="1" applyFont="1" applyBorder="1" applyAlignment="1">
      <alignment/>
    </xf>
    <xf numFmtId="9" fontId="0" fillId="0" borderId="56" xfId="0" applyNumberFormat="1" applyBorder="1" applyAlignment="1">
      <alignment horizontal="right"/>
    </xf>
    <xf numFmtId="9" fontId="0" fillId="0" borderId="11" xfId="0" applyNumberFormat="1" applyBorder="1" applyAlignment="1">
      <alignment horizontal="right"/>
    </xf>
    <xf numFmtId="9" fontId="3" fillId="0" borderId="5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Fill="1" applyBorder="1" applyAlignment="1">
      <alignment wrapText="1"/>
    </xf>
    <xf numFmtId="9" fontId="0" fillId="0" borderId="56" xfId="0" applyNumberFormat="1" applyFont="1" applyBorder="1" applyAlignment="1">
      <alignment horizontal="right"/>
    </xf>
    <xf numFmtId="0" fontId="0" fillId="0" borderId="44" xfId="0" applyFont="1" applyBorder="1" applyAlignment="1">
      <alignment wrapText="1"/>
    </xf>
    <xf numFmtId="9" fontId="0" fillId="0" borderId="58" xfId="0" applyNumberFormat="1" applyBorder="1" applyAlignment="1">
      <alignment horizontal="right"/>
    </xf>
    <xf numFmtId="9" fontId="0" fillId="0" borderId="46" xfId="0" applyNumberFormat="1" applyBorder="1" applyAlignment="1">
      <alignment horizontal="right"/>
    </xf>
    <xf numFmtId="9" fontId="0" fillId="0" borderId="59" xfId="0" applyNumberFormat="1" applyBorder="1" applyAlignment="1">
      <alignment horizontal="right"/>
    </xf>
    <xf numFmtId="9" fontId="0" fillId="0" borderId="55" xfId="0" applyNumberFormat="1" applyBorder="1" applyAlignment="1">
      <alignment horizontal="right"/>
    </xf>
    <xf numFmtId="0" fontId="1" fillId="0" borderId="28" xfId="0" applyFont="1" applyBorder="1" applyAlignment="1">
      <alignment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" fillId="0" borderId="48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3" fillId="0" borderId="3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right"/>
    </xf>
    <xf numFmtId="9" fontId="3" fillId="0" borderId="11" xfId="0" applyNumberFormat="1" applyFont="1" applyBorder="1" applyAlignment="1">
      <alignment/>
    </xf>
    <xf numFmtId="9" fontId="0" fillId="0" borderId="40" xfId="0" applyNumberFormat="1" applyBorder="1" applyAlignment="1">
      <alignment/>
    </xf>
    <xf numFmtId="0" fontId="0" fillId="0" borderId="37" xfId="0" applyBorder="1" applyAlignment="1">
      <alignment horizontal="right"/>
    </xf>
    <xf numFmtId="0" fontId="3" fillId="0" borderId="29" xfId="0" applyFont="1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wrapText="1"/>
    </xf>
    <xf numFmtId="0" fontId="2" fillId="0" borderId="4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8" xfId="0" applyBorder="1" applyAlignment="1">
      <alignment/>
    </xf>
    <xf numFmtId="0" fontId="1" fillId="0" borderId="62" xfId="0" applyFont="1" applyBorder="1" applyAlignment="1">
      <alignment/>
    </xf>
    <xf numFmtId="0" fontId="0" fillId="0" borderId="65" xfId="0" applyBorder="1" applyAlignment="1">
      <alignment/>
    </xf>
    <xf numFmtId="0" fontId="0" fillId="0" borderId="56" xfId="0" applyBorder="1" applyAlignment="1">
      <alignment/>
    </xf>
    <xf numFmtId="0" fontId="1" fillId="0" borderId="18" xfId="0" applyFont="1" applyBorder="1" applyAlignment="1">
      <alignment/>
    </xf>
    <xf numFmtId="0" fontId="1" fillId="0" borderId="62" xfId="0" applyFont="1" applyBorder="1" applyAlignment="1">
      <alignment horizontal="center"/>
    </xf>
    <xf numFmtId="9" fontId="0" fillId="0" borderId="55" xfId="0" applyNumberFormat="1" applyFont="1" applyBorder="1" applyAlignment="1">
      <alignment horizontal="right"/>
    </xf>
    <xf numFmtId="9" fontId="0" fillId="0" borderId="66" xfId="0" applyNumberFormat="1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63" xfId="0" applyFont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68" xfId="0" applyBorder="1" applyAlignment="1">
      <alignment/>
    </xf>
    <xf numFmtId="0" fontId="0" fillId="0" borderId="34" xfId="0" applyBorder="1" applyAlignment="1">
      <alignment horizontal="right"/>
    </xf>
    <xf numFmtId="9" fontId="0" fillId="0" borderId="45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9" fontId="0" fillId="0" borderId="33" xfId="0" applyNumberFormat="1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9" fontId="0" fillId="0" borderId="65" xfId="0" applyNumberFormat="1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0" fillId="0" borderId="56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58" xfId="0" applyFont="1" applyBorder="1" applyAlignment="1">
      <alignment horizontal="right"/>
    </xf>
    <xf numFmtId="9" fontId="0" fillId="0" borderId="68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9" fontId="0" fillId="0" borderId="69" xfId="0" applyNumberFormat="1" applyFont="1" applyBorder="1" applyAlignment="1">
      <alignment/>
    </xf>
    <xf numFmtId="9" fontId="3" fillId="0" borderId="43" xfId="0" applyNumberFormat="1" applyFont="1" applyBorder="1" applyAlignment="1">
      <alignment/>
    </xf>
    <xf numFmtId="0" fontId="0" fillId="0" borderId="70" xfId="0" applyFont="1" applyBorder="1" applyAlignment="1">
      <alignment/>
    </xf>
    <xf numFmtId="9" fontId="3" fillId="0" borderId="66" xfId="0" applyNumberFormat="1" applyFont="1" applyBorder="1" applyAlignment="1">
      <alignment/>
    </xf>
    <xf numFmtId="9" fontId="3" fillId="0" borderId="39" xfId="0" applyNumberFormat="1" applyFont="1" applyBorder="1" applyAlignment="1">
      <alignment/>
    </xf>
    <xf numFmtId="9" fontId="1" fillId="0" borderId="45" xfId="0" applyNumberFormat="1" applyFont="1" applyBorder="1" applyAlignment="1">
      <alignment horizontal="right"/>
    </xf>
    <xf numFmtId="9" fontId="3" fillId="0" borderId="22" xfId="0" applyNumberFormat="1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0" fillId="0" borderId="66" xfId="0" applyBorder="1" applyAlignment="1">
      <alignment/>
    </xf>
    <xf numFmtId="0" fontId="3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44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55" xfId="0" applyBorder="1" applyAlignment="1">
      <alignment/>
    </xf>
    <xf numFmtId="0" fontId="0" fillId="0" borderId="58" xfId="0" applyBorder="1" applyAlignment="1">
      <alignment/>
    </xf>
    <xf numFmtId="0" fontId="1" fillId="0" borderId="62" xfId="0" applyFont="1" applyFill="1" applyBorder="1" applyAlignment="1">
      <alignment/>
    </xf>
    <xf numFmtId="0" fontId="0" fillId="0" borderId="69" xfId="0" applyBorder="1" applyAlignment="1">
      <alignment/>
    </xf>
    <xf numFmtId="0" fontId="0" fillId="35" borderId="14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0" fillId="36" borderId="2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0" fillId="35" borderId="56" xfId="0" applyFill="1" applyBorder="1" applyAlignment="1">
      <alignment/>
    </xf>
    <xf numFmtId="0" fontId="0" fillId="0" borderId="71" xfId="0" applyBorder="1" applyAlignment="1">
      <alignment/>
    </xf>
    <xf numFmtId="0" fontId="0" fillId="0" borderId="45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35" borderId="55" xfId="0" applyFill="1" applyBorder="1" applyAlignment="1">
      <alignment/>
    </xf>
    <xf numFmtId="0" fontId="0" fillId="35" borderId="66" xfId="0" applyFill="1" applyBorder="1" applyAlignment="1">
      <alignment/>
    </xf>
    <xf numFmtId="0" fontId="1" fillId="0" borderId="55" xfId="0" applyFont="1" applyBorder="1" applyAlignment="1">
      <alignment/>
    </xf>
    <xf numFmtId="0" fontId="1" fillId="0" borderId="70" xfId="0" applyFont="1" applyBorder="1" applyAlignment="1">
      <alignment/>
    </xf>
    <xf numFmtId="0" fontId="0" fillId="0" borderId="59" xfId="0" applyBorder="1" applyAlignment="1">
      <alignment/>
    </xf>
    <xf numFmtId="186" fontId="0" fillId="0" borderId="35" xfId="0" applyNumberFormat="1" applyBorder="1" applyAlignment="1">
      <alignment/>
    </xf>
    <xf numFmtId="186" fontId="0" fillId="0" borderId="23" xfId="0" applyNumberFormat="1" applyBorder="1" applyAlignment="1">
      <alignment/>
    </xf>
    <xf numFmtId="186" fontId="0" fillId="0" borderId="24" xfId="0" applyNumberFormat="1" applyBorder="1" applyAlignment="1">
      <alignment/>
    </xf>
    <xf numFmtId="0" fontId="0" fillId="0" borderId="67" xfId="0" applyBorder="1" applyAlignment="1">
      <alignment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0" fillId="0" borderId="51" xfId="0" applyBorder="1" applyAlignment="1">
      <alignment/>
    </xf>
    <xf numFmtId="9" fontId="0" fillId="0" borderId="22" xfId="0" applyNumberForma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56" xfId="0" applyFont="1" applyBorder="1" applyAlignment="1">
      <alignment/>
    </xf>
    <xf numFmtId="9" fontId="0" fillId="0" borderId="58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39" xfId="0" applyNumberFormat="1" applyFont="1" applyBorder="1" applyAlignment="1">
      <alignment/>
    </xf>
    <xf numFmtId="0" fontId="8" fillId="0" borderId="63" xfId="0" applyFont="1" applyBorder="1" applyAlignment="1">
      <alignment/>
    </xf>
    <xf numFmtId="0" fontId="2" fillId="0" borderId="32" xfId="0" applyFont="1" applyBorder="1" applyAlignment="1">
      <alignment/>
    </xf>
    <xf numFmtId="9" fontId="2" fillId="0" borderId="28" xfId="0" applyNumberFormat="1" applyFont="1" applyBorder="1" applyAlignment="1">
      <alignment horizontal="left"/>
    </xf>
    <xf numFmtId="9" fontId="2" fillId="0" borderId="29" xfId="0" applyNumberFormat="1" applyFont="1" applyBorder="1" applyAlignment="1">
      <alignment horizontal="left"/>
    </xf>
    <xf numFmtId="0" fontId="2" fillId="0" borderId="6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7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9" fontId="2" fillId="0" borderId="24" xfId="0" applyNumberFormat="1" applyFont="1" applyBorder="1" applyAlignment="1">
      <alignment horizontal="right"/>
    </xf>
    <xf numFmtId="0" fontId="1" fillId="0" borderId="67" xfId="0" applyFont="1" applyBorder="1" applyAlignment="1">
      <alignment/>
    </xf>
    <xf numFmtId="0" fontId="0" fillId="0" borderId="50" xfId="0" applyBorder="1" applyAlignment="1">
      <alignment/>
    </xf>
    <xf numFmtId="0" fontId="0" fillId="0" borderId="46" xfId="0" applyFont="1" applyBorder="1" applyAlignment="1">
      <alignment wrapText="1"/>
    </xf>
    <xf numFmtId="186" fontId="0" fillId="0" borderId="46" xfId="0" applyNumberFormat="1" applyBorder="1" applyAlignment="1">
      <alignment horizontal="center"/>
    </xf>
    <xf numFmtId="186" fontId="0" fillId="0" borderId="12" xfId="0" applyNumberFormat="1" applyBorder="1" applyAlignment="1">
      <alignment horizontal="center"/>
    </xf>
    <xf numFmtId="10" fontId="0" fillId="0" borderId="46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5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69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35" borderId="28" xfId="0" applyFill="1" applyBorder="1" applyAlignment="1">
      <alignment/>
    </xf>
    <xf numFmtId="186" fontId="0" fillId="0" borderId="31" xfId="0" applyNumberFormat="1" applyBorder="1" applyAlignment="1">
      <alignment/>
    </xf>
    <xf numFmtId="0" fontId="0" fillId="36" borderId="39" xfId="0" applyFill="1" applyBorder="1" applyAlignment="1">
      <alignment/>
    </xf>
    <xf numFmtId="0" fontId="6" fillId="0" borderId="5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43" xfId="0" applyFont="1" applyBorder="1" applyAlignment="1">
      <alignment/>
    </xf>
    <xf numFmtId="0" fontId="10" fillId="0" borderId="35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35" xfId="0" applyFont="1" applyBorder="1" applyAlignment="1">
      <alignment/>
    </xf>
    <xf numFmtId="1" fontId="0" fillId="0" borderId="56" xfId="0" applyNumberFormat="1" applyBorder="1" applyAlignment="1">
      <alignment/>
    </xf>
    <xf numFmtId="1" fontId="0" fillId="0" borderId="66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35" borderId="56" xfId="0" applyNumberFormat="1" applyFill="1" applyBorder="1" applyAlignment="1">
      <alignment/>
    </xf>
    <xf numFmtId="1" fontId="0" fillId="35" borderId="20" xfId="0" applyNumberFormat="1" applyFill="1" applyBorder="1" applyAlignment="1">
      <alignment/>
    </xf>
    <xf numFmtId="1" fontId="0" fillId="35" borderId="39" xfId="0" applyNumberFormat="1" applyFill="1" applyBorder="1" applyAlignment="1">
      <alignment/>
    </xf>
    <xf numFmtId="1" fontId="0" fillId="0" borderId="63" xfId="0" applyNumberFormat="1" applyBorder="1" applyAlignment="1">
      <alignment/>
    </xf>
    <xf numFmtId="1" fontId="0" fillId="0" borderId="58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35" borderId="66" xfId="0" applyNumberFormat="1" applyFill="1" applyBorder="1" applyAlignment="1">
      <alignment/>
    </xf>
    <xf numFmtId="1" fontId="1" fillId="0" borderId="74" xfId="0" applyNumberFormat="1" applyFont="1" applyBorder="1" applyAlignment="1">
      <alignment/>
    </xf>
    <xf numFmtId="1" fontId="1" fillId="0" borderId="75" xfId="0" applyNumberFormat="1" applyFont="1" applyBorder="1" applyAlignment="1">
      <alignment/>
    </xf>
    <xf numFmtId="1" fontId="0" fillId="0" borderId="45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9" fontId="0" fillId="0" borderId="76" xfId="0" applyNumberFormat="1" applyBorder="1" applyAlignment="1">
      <alignment horizontal="center"/>
    </xf>
    <xf numFmtId="9" fontId="0" fillId="0" borderId="77" xfId="0" applyNumberFormat="1" applyBorder="1" applyAlignment="1">
      <alignment horizontal="right"/>
    </xf>
    <xf numFmtId="9" fontId="0" fillId="0" borderId="69" xfId="0" applyNumberFormat="1" applyBorder="1" applyAlignment="1">
      <alignment horizontal="right"/>
    </xf>
    <xf numFmtId="0" fontId="0" fillId="0" borderId="39" xfId="0" applyFont="1" applyBorder="1" applyAlignment="1">
      <alignment horizontal="right"/>
    </xf>
    <xf numFmtId="9" fontId="2" fillId="0" borderId="42" xfId="0" applyNumberFormat="1" applyFont="1" applyBorder="1" applyAlignment="1">
      <alignment horizontal="right"/>
    </xf>
    <xf numFmtId="9" fontId="2" fillId="0" borderId="19" xfId="0" applyNumberFormat="1" applyFont="1" applyBorder="1" applyAlignment="1">
      <alignment horizontal="right"/>
    </xf>
    <xf numFmtId="0" fontId="3" fillId="0" borderId="53" xfId="0" applyFont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3" fillId="0" borderId="52" xfId="0" applyFont="1" applyBorder="1" applyAlignment="1">
      <alignment/>
    </xf>
    <xf numFmtId="203" fontId="0" fillId="0" borderId="40" xfId="42" applyNumberFormat="1" applyFont="1" applyBorder="1" applyAlignment="1">
      <alignment/>
    </xf>
    <xf numFmtId="203" fontId="0" fillId="0" borderId="11" xfId="42" applyNumberFormat="1" applyFont="1" applyBorder="1" applyAlignment="1">
      <alignment/>
    </xf>
    <xf numFmtId="203" fontId="0" fillId="0" borderId="57" xfId="42" applyNumberFormat="1" applyFont="1" applyBorder="1" applyAlignment="1">
      <alignment/>
    </xf>
    <xf numFmtId="0" fontId="0" fillId="0" borderId="39" xfId="0" applyFont="1" applyBorder="1" applyAlignment="1">
      <alignment/>
    </xf>
    <xf numFmtId="203" fontId="0" fillId="0" borderId="37" xfId="42" applyNumberFormat="1" applyFont="1" applyBorder="1" applyAlignment="1">
      <alignment/>
    </xf>
    <xf numFmtId="203" fontId="0" fillId="0" borderId="38" xfId="42" applyNumberFormat="1" applyFont="1" applyBorder="1" applyAlignment="1">
      <alignment/>
    </xf>
    <xf numFmtId="203" fontId="0" fillId="0" borderId="12" xfId="42" applyNumberFormat="1" applyFont="1" applyBorder="1" applyAlignment="1">
      <alignment/>
    </xf>
    <xf numFmtId="203" fontId="0" fillId="0" borderId="20" xfId="42" applyNumberFormat="1" applyFont="1" applyBorder="1" applyAlignment="1">
      <alignment/>
    </xf>
    <xf numFmtId="203" fontId="0" fillId="0" borderId="21" xfId="42" applyNumberFormat="1" applyFont="1" applyBorder="1" applyAlignment="1">
      <alignment/>
    </xf>
    <xf numFmtId="203" fontId="0" fillId="0" borderId="22" xfId="42" applyNumberFormat="1" applyFont="1" applyBorder="1" applyAlignment="1">
      <alignment/>
    </xf>
    <xf numFmtId="9" fontId="0" fillId="0" borderId="46" xfId="63" applyFont="1" applyBorder="1" applyAlignment="1">
      <alignment horizontal="center"/>
    </xf>
    <xf numFmtId="9" fontId="0" fillId="0" borderId="12" xfId="63" applyFont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9" fontId="0" fillId="0" borderId="28" xfId="0" applyNumberFormat="1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186" fontId="0" fillId="0" borderId="12" xfId="0" applyNumberFormat="1" applyFont="1" applyBorder="1" applyAlignment="1">
      <alignment horizontal="center" wrapText="1"/>
    </xf>
    <xf numFmtId="10" fontId="0" fillId="0" borderId="21" xfId="0" applyNumberFormat="1" applyFont="1" applyBorder="1" applyAlignment="1">
      <alignment horizontal="center"/>
    </xf>
    <xf numFmtId="186" fontId="0" fillId="0" borderId="46" xfId="0" applyNumberFormat="1" applyFill="1" applyBorder="1" applyAlignment="1">
      <alignment horizontal="left"/>
    </xf>
    <xf numFmtId="0" fontId="0" fillId="0" borderId="0" xfId="0" applyFill="1" applyAlignment="1">
      <alignment/>
    </xf>
    <xf numFmtId="10" fontId="0" fillId="0" borderId="46" xfId="0" applyNumberForma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/>
    </xf>
    <xf numFmtId="10" fontId="0" fillId="0" borderId="52" xfId="0" applyNumberFormat="1" applyFill="1" applyBorder="1" applyAlignment="1">
      <alignment horizontal="left"/>
    </xf>
    <xf numFmtId="9" fontId="0" fillId="0" borderId="28" xfId="0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206" fontId="0" fillId="0" borderId="12" xfId="42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9" fontId="0" fillId="0" borderId="22" xfId="63" applyFont="1" applyBorder="1" applyAlignment="1">
      <alignment horizontal="center"/>
    </xf>
    <xf numFmtId="9" fontId="0" fillId="0" borderId="56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9" fontId="0" fillId="0" borderId="43" xfId="0" applyNumberForma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0" xfId="0" applyFont="1" applyFill="1" applyAlignment="1">
      <alignment/>
    </xf>
    <xf numFmtId="207" fontId="0" fillId="0" borderId="11" xfId="0" applyNumberFormat="1" applyBorder="1" applyAlignment="1">
      <alignment horizontal="right"/>
    </xf>
    <xf numFmtId="207" fontId="3" fillId="0" borderId="57" xfId="0" applyNumberFormat="1" applyFont="1" applyBorder="1" applyAlignment="1">
      <alignment/>
    </xf>
    <xf numFmtId="207" fontId="0" fillId="0" borderId="11" xfId="63" applyNumberFormat="1" applyFont="1" applyBorder="1" applyAlignment="1">
      <alignment horizontal="right"/>
    </xf>
    <xf numFmtId="9" fontId="0" fillId="0" borderId="40" xfId="0" applyNumberFormat="1" applyFont="1" applyBorder="1" applyAlignment="1">
      <alignment/>
    </xf>
    <xf numFmtId="9" fontId="0" fillId="0" borderId="78" xfId="0" applyNumberFormat="1" applyFont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7" fillId="37" borderId="0" xfId="56" applyFont="1" applyFill="1">
      <alignment horizontal="left" vertical="center" indent="1"/>
      <protection/>
    </xf>
    <xf numFmtId="0" fontId="16" fillId="31" borderId="0" xfId="56" applyFont="1">
      <alignment horizontal="left" vertical="center" indent="1"/>
      <protection/>
    </xf>
    <xf numFmtId="0" fontId="16" fillId="31" borderId="0" xfId="56">
      <alignment horizontal="left" vertical="center" indent="1"/>
      <protection/>
    </xf>
    <xf numFmtId="0" fontId="0" fillId="0" borderId="0" xfId="64">
      <alignment/>
      <protection/>
    </xf>
    <xf numFmtId="0" fontId="2" fillId="0" borderId="0" xfId="64" applyFont="1">
      <alignment/>
      <protection/>
    </xf>
    <xf numFmtId="0" fontId="1" fillId="0" borderId="48" xfId="64" applyFont="1" applyBorder="1">
      <alignment/>
      <protection/>
    </xf>
    <xf numFmtId="0" fontId="1" fillId="0" borderId="62" xfId="64" applyFont="1" applyBorder="1">
      <alignment/>
      <protection/>
    </xf>
    <xf numFmtId="0" fontId="1" fillId="0" borderId="63" xfId="64" applyFont="1" applyBorder="1">
      <alignment/>
      <protection/>
    </xf>
    <xf numFmtId="0" fontId="8" fillId="0" borderId="63" xfId="64" applyFont="1" applyBorder="1">
      <alignment/>
      <protection/>
    </xf>
    <xf numFmtId="0" fontId="1" fillId="0" borderId="31" xfId="64" applyFont="1" applyBorder="1">
      <alignment/>
      <protection/>
    </xf>
    <xf numFmtId="0" fontId="1" fillId="0" borderId="65" xfId="64" applyFont="1" applyBorder="1" applyAlignment="1">
      <alignment horizontal="center" vertical="center" wrapText="1"/>
      <protection/>
    </xf>
    <xf numFmtId="0" fontId="1" fillId="0" borderId="50" xfId="64" applyFont="1" applyBorder="1" applyAlignment="1">
      <alignment horizontal="center" vertical="center"/>
      <protection/>
    </xf>
    <xf numFmtId="0" fontId="1" fillId="0" borderId="38" xfId="64" applyFont="1" applyBorder="1" applyAlignment="1">
      <alignment horizontal="center" vertical="center"/>
      <protection/>
    </xf>
    <xf numFmtId="0" fontId="2" fillId="0" borderId="31" xfId="64" applyFont="1" applyBorder="1">
      <alignment/>
      <protection/>
    </xf>
    <xf numFmtId="0" fontId="0" fillId="0" borderId="31" xfId="64" applyBorder="1">
      <alignment/>
      <protection/>
    </xf>
    <xf numFmtId="0" fontId="0" fillId="0" borderId="54" xfId="64" applyFont="1" applyBorder="1">
      <alignment/>
      <protection/>
    </xf>
    <xf numFmtId="0" fontId="0" fillId="0" borderId="13" xfId="64" applyFont="1" applyBorder="1">
      <alignment/>
      <protection/>
    </xf>
    <xf numFmtId="0" fontId="0" fillId="0" borderId="39" xfId="64" applyFont="1" applyBorder="1">
      <alignment/>
      <protection/>
    </xf>
    <xf numFmtId="0" fontId="0" fillId="0" borderId="30" xfId="64" applyBorder="1">
      <alignment/>
      <protection/>
    </xf>
    <xf numFmtId="3" fontId="0" fillId="0" borderId="65" xfId="64" applyNumberFormat="1" applyBorder="1" applyAlignment="1">
      <alignment shrinkToFit="1"/>
      <protection/>
    </xf>
    <xf numFmtId="3" fontId="0" fillId="0" borderId="37" xfId="64" applyNumberFormat="1" applyBorder="1" applyAlignment="1">
      <alignment shrinkToFit="1"/>
      <protection/>
    </xf>
    <xf numFmtId="3" fontId="0" fillId="0" borderId="67" xfId="64" applyNumberFormat="1" applyBorder="1" applyAlignment="1">
      <alignment shrinkToFit="1"/>
      <protection/>
    </xf>
    <xf numFmtId="3" fontId="0" fillId="0" borderId="38" xfId="64" applyNumberFormat="1" applyBorder="1" applyAlignment="1">
      <alignment shrinkToFit="1"/>
      <protection/>
    </xf>
    <xf numFmtId="0" fontId="2" fillId="0" borderId="42" xfId="64" applyFont="1" applyBorder="1">
      <alignment/>
      <protection/>
    </xf>
    <xf numFmtId="0" fontId="0" fillId="0" borderId="28" xfId="64" applyBorder="1">
      <alignment/>
      <protection/>
    </xf>
    <xf numFmtId="3" fontId="0" fillId="0" borderId="56" xfId="64" applyNumberFormat="1" applyBorder="1" applyAlignment="1">
      <alignment shrinkToFit="1"/>
      <protection/>
    </xf>
    <xf numFmtId="3" fontId="0" fillId="0" borderId="12" xfId="64" applyNumberFormat="1" applyBorder="1" applyAlignment="1">
      <alignment shrinkToFit="1"/>
      <protection/>
    </xf>
    <xf numFmtId="3" fontId="0" fillId="0" borderId="15" xfId="64" applyNumberFormat="1" applyBorder="1" applyAlignment="1">
      <alignment shrinkToFit="1"/>
      <protection/>
    </xf>
    <xf numFmtId="3" fontId="0" fillId="0" borderId="20" xfId="64" applyNumberFormat="1" applyBorder="1" applyAlignment="1">
      <alignment shrinkToFit="1"/>
      <protection/>
    </xf>
    <xf numFmtId="3" fontId="0" fillId="0" borderId="66" xfId="64" applyNumberFormat="1" applyBorder="1" applyAlignment="1">
      <alignment shrinkToFit="1"/>
      <protection/>
    </xf>
    <xf numFmtId="0" fontId="0" fillId="0" borderId="29" xfId="64" applyBorder="1">
      <alignment/>
      <protection/>
    </xf>
    <xf numFmtId="3" fontId="0" fillId="0" borderId="45" xfId="64" applyNumberFormat="1" applyBorder="1" applyAlignment="1">
      <alignment shrinkToFit="1"/>
      <protection/>
    </xf>
    <xf numFmtId="3" fontId="0" fillId="0" borderId="21" xfId="64" applyNumberFormat="1" applyBorder="1" applyAlignment="1">
      <alignment shrinkToFit="1"/>
      <protection/>
    </xf>
    <xf numFmtId="3" fontId="0" fillId="0" borderId="43" xfId="64" applyNumberFormat="1" applyBorder="1" applyAlignment="1">
      <alignment shrinkToFit="1"/>
      <protection/>
    </xf>
    <xf numFmtId="3" fontId="0" fillId="0" borderId="22" xfId="64" applyNumberFormat="1" applyBorder="1" applyAlignment="1">
      <alignment shrinkToFit="1"/>
      <protection/>
    </xf>
    <xf numFmtId="0" fontId="2" fillId="0" borderId="24" xfId="64" applyFont="1" applyBorder="1">
      <alignment/>
      <protection/>
    </xf>
    <xf numFmtId="0" fontId="1" fillId="0" borderId="27" xfId="64" applyFont="1" applyBorder="1">
      <alignment/>
      <protection/>
    </xf>
    <xf numFmtId="0" fontId="0" fillId="0" borderId="49" xfId="64" applyBorder="1">
      <alignment/>
      <protection/>
    </xf>
    <xf numFmtId="0" fontId="0" fillId="0" borderId="37" xfId="64" applyBorder="1">
      <alignment/>
      <protection/>
    </xf>
    <xf numFmtId="0" fontId="0" fillId="0" borderId="51" xfId="64" applyBorder="1">
      <alignment/>
      <protection/>
    </xf>
    <xf numFmtId="0" fontId="2" fillId="0" borderId="30" xfId="64" applyFont="1" applyBorder="1" applyAlignment="1">
      <alignment horizontal="left"/>
      <protection/>
    </xf>
    <xf numFmtId="9" fontId="0" fillId="0" borderId="21" xfId="64" applyNumberFormat="1" applyBorder="1" applyAlignment="1">
      <alignment horizontal="center"/>
      <protection/>
    </xf>
    <xf numFmtId="9" fontId="0" fillId="0" borderId="79" xfId="64" applyNumberFormat="1" applyBorder="1" applyAlignment="1">
      <alignment horizontal="center"/>
      <protection/>
    </xf>
    <xf numFmtId="9" fontId="2" fillId="0" borderId="47" xfId="64" applyNumberFormat="1" applyFont="1" applyBorder="1" applyAlignment="1">
      <alignment horizontal="left"/>
      <protection/>
    </xf>
    <xf numFmtId="0" fontId="2" fillId="0" borderId="31" xfId="64" applyFont="1" applyBorder="1" applyAlignment="1">
      <alignment horizontal="left"/>
      <protection/>
    </xf>
    <xf numFmtId="9" fontId="2" fillId="0" borderId="31" xfId="64" applyNumberFormat="1" applyFont="1" applyBorder="1" applyAlignment="1">
      <alignment horizontal="left"/>
      <protection/>
    </xf>
    <xf numFmtId="0" fontId="0" fillId="0" borderId="29" xfId="64" applyBorder="1" applyAlignment="1">
      <alignment wrapText="1"/>
      <protection/>
    </xf>
    <xf numFmtId="9" fontId="2" fillId="0" borderId="32" xfId="64" applyNumberFormat="1" applyFont="1" applyBorder="1" applyAlignment="1">
      <alignment horizontal="left"/>
      <protection/>
    </xf>
    <xf numFmtId="0" fontId="0" fillId="0" borderId="23" xfId="64" applyBorder="1">
      <alignment/>
      <protection/>
    </xf>
    <xf numFmtId="0" fontId="1" fillId="38" borderId="27" xfId="64" applyFont="1" applyFill="1" applyBorder="1">
      <alignment/>
      <protection/>
    </xf>
    <xf numFmtId="0" fontId="0" fillId="0" borderId="50" xfId="64" applyBorder="1">
      <alignment/>
      <protection/>
    </xf>
    <xf numFmtId="0" fontId="2" fillId="0" borderId="19" xfId="64" applyFont="1" applyBorder="1">
      <alignment/>
      <protection/>
    </xf>
    <xf numFmtId="0" fontId="0" fillId="38" borderId="28" xfId="64" applyFill="1" applyBorder="1">
      <alignment/>
      <protection/>
    </xf>
    <xf numFmtId="9" fontId="0" fillId="0" borderId="12" xfId="64" applyNumberFormat="1" applyBorder="1" applyAlignment="1">
      <alignment horizontal="center"/>
      <protection/>
    </xf>
    <xf numFmtId="9" fontId="0" fillId="0" borderId="20" xfId="64" applyNumberFormat="1" applyBorder="1" applyAlignment="1">
      <alignment horizontal="center"/>
      <protection/>
    </xf>
    <xf numFmtId="0" fontId="2" fillId="0" borderId="72" xfId="64" applyFont="1" applyBorder="1">
      <alignment/>
      <protection/>
    </xf>
    <xf numFmtId="0" fontId="0" fillId="38" borderId="28" xfId="64" applyFont="1" applyFill="1" applyBorder="1">
      <alignment/>
      <protection/>
    </xf>
    <xf numFmtId="0" fontId="0" fillId="38" borderId="29" xfId="64" applyFont="1" applyFill="1" applyBorder="1">
      <alignment/>
      <protection/>
    </xf>
    <xf numFmtId="9" fontId="0" fillId="0" borderId="22" xfId="64" applyNumberFormat="1" applyBorder="1" applyAlignment="1">
      <alignment horizontal="center"/>
      <protection/>
    </xf>
    <xf numFmtId="0" fontId="2" fillId="0" borderId="63" xfId="64" applyFont="1" applyBorder="1">
      <alignment/>
      <protection/>
    </xf>
    <xf numFmtId="0" fontId="1" fillId="0" borderId="17" xfId="64" applyFont="1" applyBorder="1">
      <alignment/>
      <protection/>
    </xf>
    <xf numFmtId="0" fontId="0" fillId="0" borderId="46" xfId="64" applyFont="1" applyBorder="1">
      <alignment/>
      <protection/>
    </xf>
    <xf numFmtId="9" fontId="0" fillId="0" borderId="12" xfId="64" applyNumberFormat="1" applyFont="1" applyBorder="1" applyAlignment="1">
      <alignment horizontal="center"/>
      <protection/>
    </xf>
    <xf numFmtId="9" fontId="0" fillId="0" borderId="20" xfId="64" applyNumberFormat="1" applyFont="1" applyBorder="1" applyAlignment="1">
      <alignment horizontal="center"/>
      <protection/>
    </xf>
    <xf numFmtId="0" fontId="2" fillId="0" borderId="47" xfId="64" applyFont="1" applyBorder="1">
      <alignment/>
      <protection/>
    </xf>
    <xf numFmtId="9" fontId="0" fillId="0" borderId="21" xfId="64" applyNumberFormat="1" applyFont="1" applyBorder="1" applyAlignment="1">
      <alignment horizontal="center"/>
      <protection/>
    </xf>
    <xf numFmtId="9" fontId="0" fillId="0" borderId="22" xfId="64" applyNumberFormat="1" applyFont="1" applyBorder="1" applyAlignment="1">
      <alignment horizontal="center"/>
      <protection/>
    </xf>
    <xf numFmtId="0" fontId="2" fillId="0" borderId="27" xfId="64" applyFont="1" applyBorder="1">
      <alignment/>
      <protection/>
    </xf>
    <xf numFmtId="0" fontId="2" fillId="0" borderId="30" xfId="64" applyFont="1" applyBorder="1">
      <alignment/>
      <protection/>
    </xf>
    <xf numFmtId="0" fontId="0" fillId="38" borderId="28" xfId="64" applyFont="1" applyFill="1" applyBorder="1" applyAlignment="1">
      <alignment wrapText="1"/>
      <protection/>
    </xf>
    <xf numFmtId="0" fontId="3" fillId="0" borderId="28" xfId="64" applyFont="1" applyBorder="1">
      <alignment/>
      <protection/>
    </xf>
    <xf numFmtId="186" fontId="3" fillId="0" borderId="12" xfId="64" applyNumberFormat="1" applyFont="1" applyBorder="1" applyAlignment="1">
      <alignment horizontal="center"/>
      <protection/>
    </xf>
    <xf numFmtId="186" fontId="3" fillId="0" borderId="39" xfId="64" applyNumberFormat="1" applyFont="1" applyBorder="1" applyAlignment="1">
      <alignment horizontal="center"/>
      <protection/>
    </xf>
    <xf numFmtId="0" fontId="0" fillId="0" borderId="47" xfId="64" applyFont="1" applyBorder="1">
      <alignment/>
      <protection/>
    </xf>
    <xf numFmtId="0" fontId="0" fillId="0" borderId="28" xfId="64" applyBorder="1" applyAlignment="1">
      <alignment wrapText="1"/>
      <protection/>
    </xf>
    <xf numFmtId="0" fontId="3" fillId="0" borderId="29" xfId="64" applyFont="1" applyBorder="1">
      <alignment/>
      <protection/>
    </xf>
    <xf numFmtId="186" fontId="3" fillId="0" borderId="21" xfId="64" applyNumberFormat="1" applyFont="1" applyBorder="1" applyAlignment="1">
      <alignment horizontal="center"/>
      <protection/>
    </xf>
    <xf numFmtId="186" fontId="3" fillId="0" borderId="22" xfId="64" applyNumberFormat="1" applyFont="1" applyBorder="1" applyAlignment="1">
      <alignment horizontal="center"/>
      <protection/>
    </xf>
    <xf numFmtId="0" fontId="2" fillId="0" borderId="32" xfId="64" applyFont="1" applyBorder="1">
      <alignment/>
      <protection/>
    </xf>
    <xf numFmtId="0" fontId="3" fillId="0" borderId="0" xfId="64" applyFont="1" applyBorder="1">
      <alignment/>
      <protection/>
    </xf>
    <xf numFmtId="9" fontId="0" fillId="0" borderId="0" xfId="64" applyNumberFormat="1" applyBorder="1" applyAlignment="1">
      <alignment horizontal="center"/>
      <protection/>
    </xf>
    <xf numFmtId="0" fontId="2" fillId="0" borderId="0" xfId="64" applyFont="1" applyBorder="1">
      <alignment/>
      <protection/>
    </xf>
    <xf numFmtId="0" fontId="0" fillId="0" borderId="47" xfId="64" applyBorder="1">
      <alignment/>
      <protection/>
    </xf>
    <xf numFmtId="3" fontId="0" fillId="0" borderId="13" xfId="64" applyNumberFormat="1" applyBorder="1" applyAlignment="1">
      <alignment shrinkToFit="1"/>
      <protection/>
    </xf>
    <xf numFmtId="3" fontId="0" fillId="0" borderId="69" xfId="64" applyNumberFormat="1" applyBorder="1" applyAlignment="1">
      <alignment shrinkToFit="1"/>
      <protection/>
    </xf>
    <xf numFmtId="3" fontId="0" fillId="0" borderId="39" xfId="64" applyNumberFormat="1" applyBorder="1" applyAlignment="1">
      <alignment shrinkToFit="1"/>
      <protection/>
    </xf>
    <xf numFmtId="0" fontId="0" fillId="0" borderId="0" xfId="0" applyAlignment="1">
      <alignment vertical="center"/>
    </xf>
    <xf numFmtId="0" fontId="58" fillId="0" borderId="0" xfId="0" applyFont="1" applyAlignment="1">
      <alignment horizontal="right"/>
    </xf>
    <xf numFmtId="209" fontId="18" fillId="7" borderId="80" xfId="50" applyNumberFormat="1" applyFill="1" applyBorder="1" applyAlignment="1">
      <alignment horizontal="right" vertical="center" shrinkToFit="1"/>
      <protection/>
    </xf>
    <xf numFmtId="209" fontId="18" fillId="7" borderId="81" xfId="50" applyNumberFormat="1" applyFill="1" applyBorder="1" applyAlignment="1">
      <alignment horizontal="right" vertical="center" shrinkToFit="1"/>
      <protection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210" fontId="0" fillId="7" borderId="80" xfId="63" applyNumberFormat="1" applyFill="1" applyBorder="1" applyAlignment="1">
      <alignment horizontal="right" vertical="center" shrinkToFit="1"/>
    </xf>
    <xf numFmtId="210" fontId="0" fillId="7" borderId="81" xfId="63" applyNumberFormat="1" applyFill="1" applyBorder="1" applyAlignment="1">
      <alignment horizontal="right" vertical="center" shrinkToFit="1"/>
    </xf>
    <xf numFmtId="210" fontId="0" fillId="7" borderId="0" xfId="63" applyNumberForma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13" fontId="18" fillId="7" borderId="80" xfId="50" applyNumberFormat="1" applyFill="1" applyBorder="1" applyAlignment="1">
      <alignment vertical="center" shrinkToFit="1"/>
      <protection/>
    </xf>
    <xf numFmtId="0" fontId="0" fillId="0" borderId="0" xfId="0" applyFont="1" applyAlignment="1">
      <alignment/>
    </xf>
    <xf numFmtId="212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209" fontId="18" fillId="0" borderId="0" xfId="50" applyNumberFormat="1" applyFill="1" applyBorder="1" applyAlignment="1">
      <alignment horizontal="right" vertical="center" shrinkToFit="1"/>
      <protection/>
    </xf>
    <xf numFmtId="2" fontId="19" fillId="29" borderId="48" xfId="50" applyNumberFormat="1" applyFont="1" applyBorder="1" applyAlignment="1">
      <alignment horizontal="center" vertical="center" wrapText="1" shrinkToFit="1"/>
      <protection/>
    </xf>
    <xf numFmtId="2" fontId="19" fillId="29" borderId="63" xfId="50" applyNumberFormat="1" applyFont="1" applyBorder="1" applyAlignment="1">
      <alignment horizontal="center" vertical="center" wrapText="1" shrinkToFit="1"/>
      <protection/>
    </xf>
    <xf numFmtId="2" fontId="19" fillId="29" borderId="78" xfId="50" applyNumberFormat="1" applyFont="1" applyBorder="1" applyAlignment="1">
      <alignment horizontal="center" vertical="center" wrapText="1" shrinkToFit="1"/>
      <protection/>
    </xf>
    <xf numFmtId="2" fontId="19" fillId="29" borderId="36" xfId="50" applyNumberFormat="1" applyFont="1" applyBorder="1" applyAlignment="1">
      <alignment horizontal="center" vertical="center" wrapText="1" shrinkToFit="1"/>
      <protection/>
    </xf>
    <xf numFmtId="0" fontId="18" fillId="7" borderId="80" xfId="49" applyFont="1" applyFill="1" applyBorder="1" applyAlignment="1">
      <alignment horizontal="left" vertical="center" indent="1"/>
      <protection/>
    </xf>
    <xf numFmtId="0" fontId="21" fillId="7" borderId="82" xfId="49" applyFont="1" applyFill="1" applyBorder="1" applyAlignment="1">
      <alignment horizontal="left" vertical="center"/>
      <protection/>
    </xf>
    <xf numFmtId="0" fontId="18" fillId="7" borderId="3" xfId="44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8" fillId="0" borderId="80" xfId="49" applyFont="1" applyFill="1" applyBorder="1" applyAlignment="1">
      <alignment horizontal="left" vertical="center" indent="1"/>
      <protection/>
    </xf>
    <xf numFmtId="0" fontId="21" fillId="0" borderId="82" xfId="49" applyFont="1" applyFill="1" applyBorder="1" applyAlignment="1">
      <alignment horizontal="left" vertical="center"/>
      <protection/>
    </xf>
    <xf numFmtId="0" fontId="18" fillId="0" borderId="3" xfId="44" applyFont="1" applyFill="1" applyBorder="1" applyAlignment="1">
      <alignment horizontal="center" vertical="center"/>
      <protection/>
    </xf>
    <xf numFmtId="186" fontId="0" fillId="7" borderId="80" xfId="63" applyNumberFormat="1" applyFill="1" applyBorder="1" applyAlignment="1">
      <alignment vertical="center" shrinkToFit="1"/>
    </xf>
    <xf numFmtId="186" fontId="0" fillId="7" borderId="81" xfId="63" applyNumberFormat="1" applyFill="1" applyBorder="1" applyAlignment="1">
      <alignment vertical="center" shrinkToFit="1"/>
    </xf>
    <xf numFmtId="186" fontId="0" fillId="29" borderId="0" xfId="63" applyNumberFormat="1" applyFill="1" applyBorder="1" applyAlignment="1">
      <alignment vertical="center" shrinkToFit="1"/>
    </xf>
    <xf numFmtId="186" fontId="0" fillId="7" borderId="80" xfId="63" applyNumberFormat="1" applyFill="1" applyBorder="1" applyAlignment="1">
      <alignment horizontal="right" vertical="center" shrinkToFit="1"/>
    </xf>
    <xf numFmtId="186" fontId="0" fillId="7" borderId="81" xfId="63" applyNumberFormat="1" applyFill="1" applyBorder="1" applyAlignment="1">
      <alignment horizontal="right" vertical="center" shrinkToFit="1"/>
    </xf>
    <xf numFmtId="2" fontId="22" fillId="0" borderId="3" xfId="44" applyNumberFormat="1" applyFont="1" applyFill="1" applyBorder="1" applyAlignment="1">
      <alignment horizontal="center" vertical="center" shrinkToFit="1"/>
      <protection/>
    </xf>
    <xf numFmtId="0" fontId="18" fillId="0" borderId="83" xfId="49" applyFont="1" applyFill="1" applyBorder="1" applyAlignment="1">
      <alignment horizontal="left" vertical="center" indent="1"/>
      <protection/>
    </xf>
    <xf numFmtId="2" fontId="22" fillId="0" borderId="84" xfId="44" applyNumberFormat="1" applyFont="1" applyFill="1" applyBorder="1" applyAlignment="1">
      <alignment horizontal="center" vertical="center" shrinkToFit="1"/>
      <protection/>
    </xf>
    <xf numFmtId="0" fontId="18" fillId="0" borderId="85" xfId="49" applyFont="1" applyFill="1" applyBorder="1" applyAlignment="1">
      <alignment horizontal="left" vertical="center" indent="1"/>
      <protection/>
    </xf>
    <xf numFmtId="0" fontId="0" fillId="0" borderId="86" xfId="0" applyBorder="1" applyAlignment="1">
      <alignment/>
    </xf>
    <xf numFmtId="0" fontId="18" fillId="0" borderId="87" xfId="44" applyFont="1" applyFill="1" applyBorder="1" applyAlignment="1">
      <alignment horizontal="center" vertical="center"/>
      <protection/>
    </xf>
    <xf numFmtId="9" fontId="0" fillId="29" borderId="88" xfId="63" applyFill="1" applyBorder="1" applyAlignment="1">
      <alignment vertical="center" shrinkToFit="1"/>
    </xf>
    <xf numFmtId="9" fontId="0" fillId="0" borderId="0" xfId="63" applyFont="1" applyAlignment="1">
      <alignment/>
    </xf>
    <xf numFmtId="0" fontId="1" fillId="0" borderId="50" xfId="64" applyFont="1" applyBorder="1" applyAlignment="1">
      <alignment horizontal="center" vertical="center" wrapText="1"/>
      <protection/>
    </xf>
    <xf numFmtId="1" fontId="19" fillId="29" borderId="78" xfId="50" applyNumberFormat="1" applyFont="1" applyBorder="1" applyAlignment="1">
      <alignment horizontal="center" vertical="center" wrapText="1" shrinkToFit="1"/>
      <protection/>
    </xf>
    <xf numFmtId="1" fontId="19" fillId="29" borderId="36" xfId="50" applyNumberFormat="1" applyFont="1" applyBorder="1" applyAlignment="1">
      <alignment horizontal="center" vertical="center" wrapText="1" shrinkToFit="1"/>
      <protection/>
    </xf>
    <xf numFmtId="197" fontId="19" fillId="29" borderId="63" xfId="50" applyNumberFormat="1" applyFont="1" applyBorder="1" applyAlignment="1">
      <alignment horizontal="center" vertical="center" wrapText="1" shrinkToFit="1"/>
      <protection/>
    </xf>
    <xf numFmtId="3" fontId="0" fillId="0" borderId="66" xfId="64" applyNumberFormat="1" applyFill="1" applyBorder="1" applyAlignment="1">
      <alignment shrinkToFit="1"/>
      <protection/>
    </xf>
    <xf numFmtId="3" fontId="0" fillId="0" borderId="37" xfId="64" applyNumberFormat="1" applyFill="1" applyBorder="1" applyAlignment="1">
      <alignment shrinkToFit="1"/>
      <protection/>
    </xf>
    <xf numFmtId="3" fontId="0" fillId="0" borderId="67" xfId="64" applyNumberFormat="1" applyFill="1" applyBorder="1" applyAlignment="1">
      <alignment shrinkToFit="1"/>
      <protection/>
    </xf>
    <xf numFmtId="3" fontId="0" fillId="0" borderId="38" xfId="64" applyNumberFormat="1" applyFill="1" applyBorder="1" applyAlignment="1">
      <alignment shrinkToFit="1"/>
      <protection/>
    </xf>
    <xf numFmtId="3" fontId="0" fillId="0" borderId="12" xfId="64" applyNumberFormat="1" applyFill="1" applyBorder="1" applyAlignment="1">
      <alignment shrinkToFit="1"/>
      <protection/>
    </xf>
    <xf numFmtId="3" fontId="0" fillId="0" borderId="15" xfId="64" applyNumberFormat="1" applyFill="1" applyBorder="1" applyAlignment="1">
      <alignment shrinkToFit="1"/>
      <protection/>
    </xf>
    <xf numFmtId="3" fontId="0" fillId="0" borderId="20" xfId="64" applyNumberFormat="1" applyFill="1" applyBorder="1" applyAlignment="1">
      <alignment shrinkToFit="1"/>
      <protection/>
    </xf>
    <xf numFmtId="3" fontId="0" fillId="0" borderId="21" xfId="64" applyNumberFormat="1" applyFill="1" applyBorder="1" applyAlignment="1">
      <alignment shrinkToFit="1"/>
      <protection/>
    </xf>
    <xf numFmtId="3" fontId="0" fillId="0" borderId="43" xfId="64" applyNumberFormat="1" applyFill="1" applyBorder="1" applyAlignment="1">
      <alignment shrinkToFit="1"/>
      <protection/>
    </xf>
    <xf numFmtId="3" fontId="0" fillId="0" borderId="22" xfId="64" applyNumberFormat="1" applyFill="1" applyBorder="1" applyAlignment="1">
      <alignment shrinkToFit="1"/>
      <protection/>
    </xf>
    <xf numFmtId="186" fontId="0" fillId="0" borderId="12" xfId="64" applyNumberFormat="1" applyFill="1" applyBorder="1" applyAlignment="1">
      <alignment horizontal="center"/>
      <protection/>
    </xf>
    <xf numFmtId="186" fontId="0" fillId="0" borderId="20" xfId="64" applyNumberFormat="1" applyFill="1" applyBorder="1" applyAlignment="1">
      <alignment horizontal="center"/>
      <protection/>
    </xf>
    <xf numFmtId="186" fontId="3" fillId="0" borderId="12" xfId="64" applyNumberFormat="1" applyFont="1" applyFill="1" applyBorder="1" applyAlignment="1">
      <alignment horizontal="center"/>
      <protection/>
    </xf>
    <xf numFmtId="186" fontId="3" fillId="0" borderId="39" xfId="64" applyNumberFormat="1" applyFont="1" applyFill="1" applyBorder="1" applyAlignment="1">
      <alignment horizontal="center"/>
      <protection/>
    </xf>
    <xf numFmtId="9" fontId="0" fillId="0" borderId="12" xfId="64" applyNumberFormat="1" applyFill="1" applyBorder="1" applyAlignment="1">
      <alignment horizontal="center"/>
      <protection/>
    </xf>
    <xf numFmtId="9" fontId="0" fillId="0" borderId="72" xfId="64" applyNumberFormat="1" applyFill="1" applyBorder="1" applyAlignment="1">
      <alignment horizontal="center"/>
      <protection/>
    </xf>
    <xf numFmtId="186" fontId="0" fillId="0" borderId="39" xfId="64" applyNumberFormat="1" applyFill="1" applyBorder="1" applyAlignment="1">
      <alignment horizontal="center"/>
      <protection/>
    </xf>
    <xf numFmtId="9" fontId="0" fillId="0" borderId="12" xfId="64" applyNumberFormat="1" applyFont="1" applyFill="1" applyBorder="1" applyAlignment="1">
      <alignment horizontal="center"/>
      <protection/>
    </xf>
    <xf numFmtId="9" fontId="0" fillId="0" borderId="20" xfId="64" applyNumberFormat="1" applyFont="1" applyFill="1" applyBorder="1" applyAlignment="1">
      <alignment horizontal="center"/>
      <protection/>
    </xf>
    <xf numFmtId="9" fontId="0" fillId="0" borderId="21" xfId="64" applyNumberFormat="1" applyFont="1" applyFill="1" applyBorder="1" applyAlignment="1">
      <alignment horizontal="center"/>
      <protection/>
    </xf>
    <xf numFmtId="9" fontId="0" fillId="0" borderId="22" xfId="64" applyNumberFormat="1" applyFont="1" applyFill="1" applyBorder="1" applyAlignment="1">
      <alignment horizontal="center"/>
      <protection/>
    </xf>
    <xf numFmtId="0" fontId="47" fillId="30" borderId="0" xfId="51" applyAlignment="1">
      <alignment/>
    </xf>
    <xf numFmtId="9" fontId="0" fillId="0" borderId="20" xfId="64" applyNumberFormat="1" applyFill="1" applyBorder="1" applyAlignment="1">
      <alignment horizontal="center"/>
      <protection/>
    </xf>
    <xf numFmtId="0" fontId="0" fillId="0" borderId="50" xfId="64" applyFill="1" applyBorder="1">
      <alignment/>
      <protection/>
    </xf>
    <xf numFmtId="207" fontId="0" fillId="0" borderId="21" xfId="64" applyNumberFormat="1" applyFont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1" fontId="0" fillId="0" borderId="44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3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47" xfId="0" applyNumberFormat="1" applyBorder="1" applyAlignment="1">
      <alignment/>
    </xf>
    <xf numFmtId="0" fontId="7" fillId="0" borderId="0" xfId="0" applyFont="1" applyFill="1" applyAlignment="1">
      <alignment/>
    </xf>
    <xf numFmtId="0" fontId="0" fillId="0" borderId="28" xfId="64" applyFont="1" applyFill="1" applyBorder="1" applyAlignment="1">
      <alignment wrapText="1"/>
      <protection/>
    </xf>
    <xf numFmtId="0" fontId="0" fillId="0" borderId="28" xfId="64" applyFont="1" applyFill="1" applyBorder="1">
      <alignment/>
      <protection/>
    </xf>
    <xf numFmtId="0" fontId="0" fillId="0" borderId="29" xfId="64" applyFont="1" applyFill="1" applyBorder="1">
      <alignment/>
      <protection/>
    </xf>
    <xf numFmtId="0" fontId="0" fillId="0" borderId="30" xfId="0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8" xfId="0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203" fontId="0" fillId="0" borderId="77" xfId="42" applyNumberFormat="1" applyFont="1" applyBorder="1" applyAlignment="1">
      <alignment/>
    </xf>
    <xf numFmtId="186" fontId="3" fillId="0" borderId="12" xfId="64" applyNumberFormat="1" applyFont="1" applyFill="1" applyBorder="1" applyAlignment="1" quotePrefix="1">
      <alignment horizontal="center"/>
      <protection/>
    </xf>
    <xf numFmtId="0" fontId="1" fillId="0" borderId="48" xfId="64" applyFont="1" applyBorder="1" applyAlignment="1">
      <alignment vertical="top" wrapText="1"/>
      <protection/>
    </xf>
    <xf numFmtId="0" fontId="1" fillId="0" borderId="0" xfId="64" applyFont="1" applyBorder="1" applyAlignment="1">
      <alignment vertical="top" wrapText="1"/>
      <protection/>
    </xf>
    <xf numFmtId="0" fontId="1" fillId="0" borderId="63" xfId="64" applyFont="1" applyBorder="1" applyAlignment="1">
      <alignment vertical="top" wrapText="1"/>
      <protection/>
    </xf>
    <xf numFmtId="213" fontId="22" fillId="6" borderId="80" xfId="50" applyNumberFormat="1" applyFont="1" applyFill="1" applyBorder="1" applyAlignment="1">
      <alignment horizontal="right" vertical="center" shrinkToFit="1"/>
      <protection/>
    </xf>
    <xf numFmtId="213" fontId="22" fillId="6" borderId="89" xfId="50" applyNumberFormat="1" applyFont="1" applyFill="1" applyBorder="1" applyAlignment="1">
      <alignment horizontal="right" vertical="center" shrinkToFit="1"/>
      <protection/>
    </xf>
    <xf numFmtId="213" fontId="22" fillId="6" borderId="82" xfId="50" applyNumberFormat="1" applyFont="1" applyFill="1" applyBorder="1" applyAlignment="1">
      <alignment horizontal="right" vertical="center" shrinkToFit="1"/>
      <protection/>
    </xf>
    <xf numFmtId="213" fontId="22" fillId="6" borderId="81" xfId="50" applyNumberFormat="1" applyFont="1" applyFill="1" applyBorder="1" applyAlignment="1">
      <alignment horizontal="right" vertical="center" shrinkToFit="1"/>
      <protection/>
    </xf>
    <xf numFmtId="0" fontId="0" fillId="0" borderId="0" xfId="0" applyAlignment="1">
      <alignment horizontal="center"/>
    </xf>
    <xf numFmtId="213" fontId="22" fillId="6" borderId="85" xfId="50" applyNumberFormat="1" applyFont="1" applyFill="1" applyBorder="1" applyAlignment="1">
      <alignment horizontal="right" vertical="center" shrinkToFit="1"/>
      <protection/>
    </xf>
    <xf numFmtId="213" fontId="22" fillId="6" borderId="90" xfId="50" applyNumberFormat="1" applyFont="1" applyFill="1" applyBorder="1" applyAlignment="1">
      <alignment horizontal="right" vertical="center" shrinkToFit="1"/>
      <protection/>
    </xf>
    <xf numFmtId="213" fontId="22" fillId="6" borderId="83" xfId="50" applyNumberFormat="1" applyFont="1" applyFill="1" applyBorder="1" applyAlignment="1">
      <alignment horizontal="right" vertical="center" shrinkToFit="1"/>
      <protection/>
    </xf>
    <xf numFmtId="213" fontId="22" fillId="6" borderId="91" xfId="50" applyNumberFormat="1" applyFont="1" applyFill="1" applyBorder="1" applyAlignment="1">
      <alignment horizontal="right" vertical="center" shrinkToFit="1"/>
      <protection/>
    </xf>
    <xf numFmtId="213" fontId="22" fillId="6" borderId="92" xfId="50" applyNumberFormat="1" applyFont="1" applyFill="1" applyBorder="1" applyAlignment="1">
      <alignment horizontal="right" vertical="center" shrinkToFit="1"/>
      <protection/>
    </xf>
    <xf numFmtId="9" fontId="0" fillId="29" borderId="88" xfId="63" applyFill="1" applyBorder="1" applyAlignment="1">
      <alignment horizontal="center" vertical="center" shrinkToFit="1"/>
    </xf>
    <xf numFmtId="186" fontId="0" fillId="7" borderId="80" xfId="63" applyNumberFormat="1" applyFill="1" applyBorder="1" applyAlignment="1">
      <alignment horizontal="center" vertical="center" shrinkToFit="1"/>
    </xf>
    <xf numFmtId="186" fontId="0" fillId="7" borderId="81" xfId="63" applyNumberFormat="1" applyFill="1" applyBorder="1" applyAlignment="1">
      <alignment horizontal="center" vertical="center" shrinkToFit="1"/>
    </xf>
    <xf numFmtId="213" fontId="22" fillId="6" borderId="93" xfId="50" applyNumberFormat="1" applyFont="1" applyFill="1" applyBorder="1" applyAlignment="1">
      <alignment horizontal="right" vertical="center" shrinkToFit="1"/>
      <protection/>
    </xf>
    <xf numFmtId="9" fontId="0" fillId="0" borderId="94" xfId="63" applyFont="1" applyBorder="1" applyAlignment="1">
      <alignment horizontal="center"/>
    </xf>
    <xf numFmtId="9" fontId="0" fillId="0" borderId="88" xfId="63" applyFont="1" applyBorder="1" applyAlignment="1">
      <alignment horizontal="center"/>
    </xf>
    <xf numFmtId="186" fontId="18" fillId="7" borderId="80" xfId="63" applyNumberFormat="1" applyFont="1" applyFill="1" applyBorder="1" applyAlignment="1">
      <alignment horizontal="center" vertical="center" shrinkToFit="1"/>
    </xf>
    <xf numFmtId="186" fontId="18" fillId="7" borderId="81" xfId="63" applyNumberFormat="1" applyFont="1" applyFill="1" applyBorder="1" applyAlignment="1">
      <alignment horizontal="center" vertical="center" shrinkToFit="1"/>
    </xf>
    <xf numFmtId="186" fontId="0" fillId="7" borderId="80" xfId="63" applyNumberFormat="1" applyFill="1" applyBorder="1" applyAlignment="1">
      <alignment horizontal="right" vertical="center" shrinkToFit="1"/>
    </xf>
    <xf numFmtId="186" fontId="0" fillId="7" borderId="81" xfId="63" applyNumberFormat="1" applyFill="1" applyBorder="1" applyAlignment="1">
      <alignment horizontal="right" vertical="center" shrinkToFit="1"/>
    </xf>
    <xf numFmtId="2" fontId="19" fillId="29" borderId="95" xfId="50" applyNumberFormat="1" applyFont="1" applyBorder="1" applyAlignment="1">
      <alignment horizontal="center" vertical="center" wrapText="1" shrinkToFit="1"/>
      <protection/>
    </xf>
    <xf numFmtId="2" fontId="19" fillId="29" borderId="96" xfId="50" applyNumberFormat="1" applyFont="1" applyBorder="1" applyAlignment="1">
      <alignment horizontal="center" vertical="center" wrapText="1" shrinkToFit="1"/>
      <protection/>
    </xf>
    <xf numFmtId="212" fontId="18" fillId="7" borderId="80" xfId="50" applyNumberFormat="1" applyFill="1" applyBorder="1" applyAlignment="1">
      <alignment horizontal="center" vertical="center" shrinkToFit="1"/>
      <protection/>
    </xf>
    <xf numFmtId="212" fontId="18" fillId="7" borderId="81" xfId="50" applyNumberFormat="1" applyFill="1" applyBorder="1" applyAlignment="1">
      <alignment horizontal="center" vertical="center" shrinkToFi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stant" xfId="44"/>
    <cellStyle name="Currency" xfId="45"/>
    <cellStyle name="Currency [0]" xfId="46"/>
    <cellStyle name="Explanatory Text" xfId="47"/>
    <cellStyle name="Followed Hyperlink" xfId="48"/>
    <cellStyle name="Formel" xfId="49"/>
    <cellStyle name="Formula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Standard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7</xdr:row>
      <xdr:rowOff>0</xdr:rowOff>
    </xdr:from>
    <xdr:to>
      <xdr:col>27</xdr:col>
      <xdr:colOff>0</xdr:colOff>
      <xdr:row>12</xdr:row>
      <xdr:rowOff>0</xdr:rowOff>
    </xdr:to>
    <xdr:sp>
      <xdr:nvSpPr>
        <xdr:cNvPr id="1" name="Line 8"/>
        <xdr:cNvSpPr>
          <a:spLocks/>
        </xdr:cNvSpPr>
      </xdr:nvSpPr>
      <xdr:spPr>
        <a:xfrm flipH="1" flipV="1">
          <a:off x="11296650" y="18478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57"/>
  <sheetViews>
    <sheetView tabSelected="1" zoomScalePageLayoutView="0" workbookViewId="0" topLeftCell="C1">
      <selection activeCell="D10" sqref="D10"/>
    </sheetView>
  </sheetViews>
  <sheetFormatPr defaultColWidth="11.57421875" defaultRowHeight="12.75"/>
  <cols>
    <col min="1" max="2" width="11.57421875" style="0" hidden="1" customWidth="1"/>
    <col min="3" max="3" width="53.421875" style="0" customWidth="1"/>
    <col min="4" max="5" width="20.57421875" style="0" customWidth="1"/>
    <col min="6" max="6" width="25.140625" style="0" customWidth="1"/>
    <col min="7" max="7" width="26.57421875" style="0" customWidth="1"/>
    <col min="8" max="8" width="20.57421875" style="0" customWidth="1"/>
  </cols>
  <sheetData>
    <row r="2" ht="13.5" thickBot="1"/>
    <row r="3" spans="3:6" ht="12.75">
      <c r="C3" s="21" t="s">
        <v>54</v>
      </c>
      <c r="D3" s="40" t="s">
        <v>26</v>
      </c>
      <c r="E3" s="37" t="s">
        <v>19</v>
      </c>
      <c r="F3" s="38" t="s">
        <v>20</v>
      </c>
    </row>
    <row r="4" spans="3:6" ht="13.5" thickBot="1">
      <c r="C4" s="27"/>
      <c r="D4" s="229" t="s">
        <v>285</v>
      </c>
      <c r="E4" s="229" t="s">
        <v>137</v>
      </c>
      <c r="F4" s="271" t="s">
        <v>136</v>
      </c>
    </row>
    <row r="5" spans="3:6" ht="12.75">
      <c r="C5" s="41" t="s">
        <v>22</v>
      </c>
      <c r="D5" s="268">
        <v>1510395</v>
      </c>
      <c r="E5" s="272">
        <v>724389</v>
      </c>
      <c r="F5" s="273">
        <v>10000</v>
      </c>
    </row>
    <row r="6" spans="3:6" ht="12.75">
      <c r="C6" s="22" t="s">
        <v>0</v>
      </c>
      <c r="D6" s="269">
        <v>2237930.48363894</v>
      </c>
      <c r="E6" s="274">
        <v>628407.6309324</v>
      </c>
      <c r="F6" s="275">
        <v>25000</v>
      </c>
    </row>
    <row r="7" spans="3:6" ht="13.5" thickBot="1">
      <c r="C7" s="26" t="s">
        <v>21</v>
      </c>
      <c r="D7" s="270">
        <v>288000000</v>
      </c>
      <c r="E7" s="276">
        <v>77028279.78827843</v>
      </c>
      <c r="F7" s="277">
        <v>3300000</v>
      </c>
    </row>
    <row r="8" spans="3:6" ht="13.5" thickBot="1">
      <c r="C8" s="42" t="s">
        <v>23</v>
      </c>
      <c r="D8" s="296" t="s">
        <v>145</v>
      </c>
      <c r="E8" s="296" t="s">
        <v>145</v>
      </c>
      <c r="F8" s="129" t="s">
        <v>145</v>
      </c>
    </row>
    <row r="9" ht="13.5" thickBot="1"/>
    <row r="10" spans="3:6" ht="13.5" thickBot="1">
      <c r="C10" s="11" t="s">
        <v>59</v>
      </c>
      <c r="D10" s="12"/>
      <c r="E10" s="12"/>
      <c r="F10" s="13"/>
    </row>
    <row r="11" spans="3:6" ht="13.5" thickBot="1">
      <c r="C11" s="20"/>
      <c r="D11" s="29" t="s">
        <v>26</v>
      </c>
      <c r="E11" s="19" t="s">
        <v>19</v>
      </c>
      <c r="F11" s="160" t="s">
        <v>58</v>
      </c>
    </row>
    <row r="12" spans="3:6" ht="12.75">
      <c r="C12" s="21" t="s">
        <v>1</v>
      </c>
      <c r="D12" s="30"/>
      <c r="E12" s="12"/>
      <c r="F12" s="49"/>
    </row>
    <row r="13" spans="3:6" ht="26.25">
      <c r="C13" s="22" t="s">
        <v>5</v>
      </c>
      <c r="D13" s="278">
        <v>0.22</v>
      </c>
      <c r="E13" s="279">
        <v>0.81</v>
      </c>
      <c r="F13" s="282" t="s">
        <v>139</v>
      </c>
    </row>
    <row r="14" spans="3:6" ht="12.75">
      <c r="C14" s="22" t="s">
        <v>3</v>
      </c>
      <c r="D14" s="216"/>
      <c r="E14" s="217"/>
      <c r="F14" s="43"/>
    </row>
    <row r="15" spans="3:6" ht="26.25">
      <c r="C15" s="22" t="s">
        <v>122</v>
      </c>
      <c r="D15" s="216"/>
      <c r="E15" s="284" t="s">
        <v>159</v>
      </c>
      <c r="F15" s="43"/>
    </row>
    <row r="16" spans="3:6" ht="26.25">
      <c r="C16" s="23" t="s">
        <v>6</v>
      </c>
      <c r="D16" s="218"/>
      <c r="E16" s="281" t="s">
        <v>138</v>
      </c>
      <c r="F16" s="283" t="s">
        <v>140</v>
      </c>
    </row>
    <row r="17" spans="3:6" ht="12.75">
      <c r="C17" s="23" t="s">
        <v>25</v>
      </c>
      <c r="D17" s="218"/>
      <c r="E17" s="219"/>
      <c r="F17" s="44"/>
    </row>
    <row r="18" spans="3:6" ht="27" thickBot="1">
      <c r="C18" s="24" t="s">
        <v>123</v>
      </c>
      <c r="D18" s="220"/>
      <c r="E18" s="284" t="s">
        <v>160</v>
      </c>
      <c r="F18" s="45"/>
    </row>
    <row r="19" spans="3:6" ht="12.75">
      <c r="C19" s="25" t="s">
        <v>2</v>
      </c>
      <c r="D19" s="30"/>
      <c r="E19" s="12"/>
      <c r="F19" s="49"/>
    </row>
    <row r="20" spans="3:6" ht="26.25">
      <c r="C20" s="22" t="s">
        <v>5</v>
      </c>
      <c r="D20" s="278">
        <v>0.16</v>
      </c>
      <c r="E20" s="279">
        <v>0.86</v>
      </c>
      <c r="F20" s="282" t="s">
        <v>139</v>
      </c>
    </row>
    <row r="21" spans="3:6" ht="12.75">
      <c r="C21" s="22" t="s">
        <v>3</v>
      </c>
      <c r="D21" s="216"/>
      <c r="E21" s="217"/>
      <c r="F21" s="43"/>
    </row>
    <row r="22" spans="3:6" ht="12.75">
      <c r="C22" s="22" t="s">
        <v>122</v>
      </c>
      <c r="D22" s="216"/>
      <c r="E22" s="280" t="s">
        <v>141</v>
      </c>
      <c r="F22" s="43"/>
    </row>
    <row r="23" spans="3:6" ht="26.25">
      <c r="C23" s="23" t="s">
        <v>6</v>
      </c>
      <c r="D23" s="218"/>
      <c r="E23" s="281" t="s">
        <v>138</v>
      </c>
      <c r="F23" s="283" t="s">
        <v>140</v>
      </c>
    </row>
    <row r="24" spans="3:6" ht="12.75">
      <c r="C24" s="23" t="s">
        <v>25</v>
      </c>
      <c r="D24" s="218"/>
      <c r="E24" s="219"/>
      <c r="F24" s="44"/>
    </row>
    <row r="25" spans="3:6" ht="13.5" thickBot="1">
      <c r="C25" s="24" t="s">
        <v>123</v>
      </c>
      <c r="D25" s="220"/>
      <c r="E25" s="285" t="s">
        <v>142</v>
      </c>
      <c r="F25" s="45"/>
    </row>
    <row r="26" spans="3:6" ht="12.75">
      <c r="C26" s="25" t="s">
        <v>4</v>
      </c>
      <c r="D26" s="30"/>
      <c r="E26" s="12"/>
      <c r="F26" s="49"/>
    </row>
    <row r="27" spans="3:6" ht="26.25">
      <c r="C27" s="22" t="s">
        <v>5</v>
      </c>
      <c r="D27" s="278">
        <v>0.16</v>
      </c>
      <c r="E27" s="279">
        <v>0.86</v>
      </c>
      <c r="F27" s="282" t="s">
        <v>139</v>
      </c>
    </row>
    <row r="28" spans="3:6" ht="12.75">
      <c r="C28" s="22" t="s">
        <v>3</v>
      </c>
      <c r="D28" s="216"/>
      <c r="E28" s="217"/>
      <c r="F28" s="43"/>
    </row>
    <row r="29" spans="3:6" ht="12.75">
      <c r="C29" s="22" t="s">
        <v>122</v>
      </c>
      <c r="D29" s="216"/>
      <c r="E29" s="280" t="s">
        <v>141</v>
      </c>
      <c r="F29" s="43"/>
    </row>
    <row r="30" spans="3:6" ht="26.25">
      <c r="C30" s="23" t="s">
        <v>6</v>
      </c>
      <c r="D30" s="218"/>
      <c r="E30" s="281" t="s">
        <v>138</v>
      </c>
      <c r="F30" s="283" t="s">
        <v>140</v>
      </c>
    </row>
    <row r="31" spans="3:6" ht="12.75">
      <c r="C31" s="23" t="s">
        <v>25</v>
      </c>
      <c r="D31" s="218"/>
      <c r="E31" s="219"/>
      <c r="F31" s="44"/>
    </row>
    <row r="32" spans="3:6" ht="27" thickBot="1">
      <c r="C32" s="24" t="s">
        <v>123</v>
      </c>
      <c r="D32" s="220"/>
      <c r="E32" s="284" t="s">
        <v>161</v>
      </c>
      <c r="F32" s="45"/>
    </row>
    <row r="33" spans="3:6" ht="12.75">
      <c r="C33" s="25" t="s">
        <v>11</v>
      </c>
      <c r="D33" s="30"/>
      <c r="E33" s="12"/>
      <c r="F33" s="49"/>
    </row>
    <row r="34" spans="3:6" ht="26.25">
      <c r="C34" s="22" t="s">
        <v>5</v>
      </c>
      <c r="D34" s="278">
        <v>0.43</v>
      </c>
      <c r="E34" s="279">
        <v>0.81</v>
      </c>
      <c r="F34" s="282" t="s">
        <v>139</v>
      </c>
    </row>
    <row r="35" spans="3:6" ht="12.75">
      <c r="C35" s="22" t="s">
        <v>3</v>
      </c>
      <c r="D35" s="216"/>
      <c r="E35" s="217"/>
      <c r="F35" s="43"/>
    </row>
    <row r="36" spans="3:7" ht="12.75">
      <c r="C36" s="22" t="s">
        <v>129</v>
      </c>
      <c r="D36" s="286"/>
      <c r="E36" s="295">
        <v>2.6</v>
      </c>
      <c r="F36" s="293" t="s">
        <v>143</v>
      </c>
      <c r="G36" s="287"/>
    </row>
    <row r="37" spans="3:7" ht="26.25">
      <c r="C37" s="23" t="s">
        <v>6</v>
      </c>
      <c r="D37" s="288"/>
      <c r="E37" s="289"/>
      <c r="F37" s="290" t="s">
        <v>140</v>
      </c>
      <c r="G37" s="287"/>
    </row>
    <row r="38" spans="3:7" ht="12.75">
      <c r="C38" s="23" t="s">
        <v>25</v>
      </c>
      <c r="D38" s="288"/>
      <c r="E38" s="289"/>
      <c r="F38" s="291"/>
      <c r="G38" s="287"/>
    </row>
    <row r="39" spans="3:7" ht="13.5" thickBot="1">
      <c r="C39" s="22" t="s">
        <v>130</v>
      </c>
      <c r="D39" s="292"/>
      <c r="E39" s="295">
        <v>1.2</v>
      </c>
      <c r="F39" s="294" t="s">
        <v>143</v>
      </c>
      <c r="G39" s="287"/>
    </row>
    <row r="40" spans="3:6" ht="12.75">
      <c r="C40" s="161" t="s">
        <v>23</v>
      </c>
      <c r="D40" s="297" t="s">
        <v>144</v>
      </c>
      <c r="E40" s="12"/>
      <c r="F40" s="13"/>
    </row>
    <row r="41" spans="3:6" ht="12.75">
      <c r="C41" s="27"/>
      <c r="D41" s="31"/>
      <c r="E41" s="9"/>
      <c r="F41" s="52"/>
    </row>
    <row r="42" spans="3:6" ht="13.5" thickBot="1">
      <c r="C42" s="28"/>
      <c r="D42" s="32"/>
      <c r="E42" s="17"/>
      <c r="F42" s="18"/>
    </row>
    <row r="43" ht="12.75">
      <c r="C43" s="159"/>
    </row>
    <row r="44" ht="13.5" thickBot="1"/>
    <row r="45" spans="3:6" ht="12.75">
      <c r="C45" s="11" t="s">
        <v>55</v>
      </c>
      <c r="D45" s="12"/>
      <c r="E45" s="12"/>
      <c r="F45" s="13"/>
    </row>
    <row r="46" spans="3:6" ht="13.5" thickBot="1">
      <c r="C46" s="36"/>
      <c r="D46" s="17"/>
      <c r="E46" s="17"/>
      <c r="F46" s="18"/>
    </row>
    <row r="47" spans="3:6" ht="13.5" thickBot="1">
      <c r="C47" s="20"/>
      <c r="D47" s="29" t="s">
        <v>26</v>
      </c>
      <c r="E47" s="33" t="s">
        <v>19</v>
      </c>
      <c r="F47" s="51" t="s">
        <v>20</v>
      </c>
    </row>
    <row r="48" spans="3:6" ht="12.75">
      <c r="C48" s="21" t="s">
        <v>24</v>
      </c>
      <c r="D48" s="9"/>
      <c r="E48" s="9"/>
      <c r="F48" s="52"/>
    </row>
    <row r="49" spans="2:6" ht="12.75">
      <c r="B49" s="287"/>
      <c r="C49" s="23" t="s">
        <v>151</v>
      </c>
      <c r="D49" s="46"/>
      <c r="E49" s="47">
        <v>0.19</v>
      </c>
      <c r="F49" s="53">
        <v>0</v>
      </c>
    </row>
    <row r="50" spans="2:6" ht="12.75">
      <c r="B50" s="287"/>
      <c r="C50" s="23" t="s">
        <v>150</v>
      </c>
      <c r="D50" s="46"/>
      <c r="E50" s="47">
        <v>0.81</v>
      </c>
      <c r="F50" s="53">
        <v>0</v>
      </c>
    </row>
    <row r="51" spans="2:6" ht="12.75">
      <c r="B51" s="287"/>
      <c r="C51" s="23" t="s">
        <v>149</v>
      </c>
      <c r="D51" s="46"/>
      <c r="E51" s="47">
        <v>0</v>
      </c>
      <c r="F51" s="53">
        <v>0</v>
      </c>
    </row>
    <row r="52" spans="2:6" ht="13.5" thickBot="1">
      <c r="B52" s="287"/>
      <c r="C52" s="24" t="s">
        <v>9</v>
      </c>
      <c r="D52" s="48"/>
      <c r="E52" s="47">
        <v>0</v>
      </c>
      <c r="F52" s="298">
        <v>1</v>
      </c>
    </row>
    <row r="53" spans="3:6" ht="12.75">
      <c r="C53" s="25" t="s">
        <v>2</v>
      </c>
      <c r="D53" s="12"/>
      <c r="E53" s="12"/>
      <c r="F53" s="13"/>
    </row>
    <row r="54" spans="3:6" ht="12.75">
      <c r="C54" s="23" t="s">
        <v>147</v>
      </c>
      <c r="D54" s="46"/>
      <c r="E54" s="47">
        <v>0.14</v>
      </c>
      <c r="F54" s="53">
        <v>0</v>
      </c>
    </row>
    <row r="55" spans="3:6" ht="12.75">
      <c r="C55" s="23" t="s">
        <v>152</v>
      </c>
      <c r="D55" s="46"/>
      <c r="E55" s="47">
        <v>0.86</v>
      </c>
      <c r="F55" s="53">
        <v>0</v>
      </c>
    </row>
    <row r="56" spans="3:6" ht="12.75">
      <c r="C56" s="23" t="s">
        <v>148</v>
      </c>
      <c r="D56" s="46"/>
      <c r="E56" s="47">
        <v>0</v>
      </c>
      <c r="F56" s="53">
        <v>0</v>
      </c>
    </row>
    <row r="57" spans="3:6" ht="13.5" thickBot="1">
      <c r="C57" s="24" t="s">
        <v>146</v>
      </c>
      <c r="D57" s="48"/>
      <c r="E57" s="47">
        <v>0</v>
      </c>
      <c r="F57" s="298">
        <v>1</v>
      </c>
    </row>
    <row r="58" spans="3:6" ht="12.75">
      <c r="C58" s="25" t="s">
        <v>4</v>
      </c>
      <c r="D58" s="30"/>
      <c r="E58" s="12"/>
      <c r="F58" s="13"/>
    </row>
    <row r="59" spans="3:6" ht="12.75">
      <c r="C59" s="23" t="s">
        <v>147</v>
      </c>
      <c r="D59" s="299"/>
      <c r="E59" s="47">
        <v>0.14</v>
      </c>
      <c r="F59" s="53">
        <v>0</v>
      </c>
    </row>
    <row r="60" spans="3:6" ht="12.75">
      <c r="C60" s="23" t="s">
        <v>152</v>
      </c>
      <c r="D60" s="299"/>
      <c r="E60" s="47">
        <v>0.86</v>
      </c>
      <c r="F60" s="53">
        <v>0</v>
      </c>
    </row>
    <row r="61" spans="3:6" ht="12.75">
      <c r="C61" s="23" t="s">
        <v>148</v>
      </c>
      <c r="D61" s="299"/>
      <c r="E61" s="47">
        <v>0</v>
      </c>
      <c r="F61" s="53">
        <v>0</v>
      </c>
    </row>
    <row r="62" spans="3:6" ht="13.5" thickBot="1">
      <c r="C62" s="24" t="s">
        <v>146</v>
      </c>
      <c r="D62" s="300"/>
      <c r="E62" s="301">
        <v>0</v>
      </c>
      <c r="F62" s="298">
        <v>1</v>
      </c>
    </row>
    <row r="63" spans="3:6" ht="12.75">
      <c r="C63" s="55" t="s">
        <v>11</v>
      </c>
      <c r="D63" s="9"/>
      <c r="E63" s="9"/>
      <c r="F63" s="52"/>
    </row>
    <row r="64" spans="3:6" ht="12.75">
      <c r="C64" s="23" t="s">
        <v>157</v>
      </c>
      <c r="D64" s="46"/>
      <c r="E64" s="47">
        <v>0.19</v>
      </c>
      <c r="F64" s="53">
        <v>0</v>
      </c>
    </row>
    <row r="65" spans="3:6" ht="12.75">
      <c r="C65" s="23" t="s">
        <v>156</v>
      </c>
      <c r="D65" s="46"/>
      <c r="E65" s="47">
        <v>0.81</v>
      </c>
      <c r="F65" s="53">
        <v>0</v>
      </c>
    </row>
    <row r="66" spans="3:6" ht="12.75">
      <c r="C66" s="23" t="s">
        <v>155</v>
      </c>
      <c r="D66" s="46"/>
      <c r="E66" s="47">
        <v>0</v>
      </c>
      <c r="F66" s="53">
        <v>0</v>
      </c>
    </row>
    <row r="67" spans="3:6" ht="13.5" thickBot="1">
      <c r="C67" s="24" t="s">
        <v>154</v>
      </c>
      <c r="D67" s="48"/>
      <c r="E67" s="47">
        <v>0</v>
      </c>
      <c r="F67" s="298">
        <v>1</v>
      </c>
    </row>
    <row r="68" spans="3:6" ht="12.75">
      <c r="C68" s="56" t="s">
        <v>23</v>
      </c>
      <c r="D68" s="30"/>
      <c r="E68" s="12"/>
      <c r="F68" s="13"/>
    </row>
    <row r="69" spans="3:6" ht="12.75">
      <c r="C69" s="31"/>
      <c r="D69" s="31"/>
      <c r="E69" s="9"/>
      <c r="F69" s="52"/>
    </row>
    <row r="70" spans="3:6" ht="13.5" thickBot="1">
      <c r="C70" s="32"/>
      <c r="D70" s="57"/>
      <c r="E70" s="302" t="s">
        <v>144</v>
      </c>
      <c r="F70" s="303" t="s">
        <v>153</v>
      </c>
    </row>
    <row r="73" ht="13.5" thickBot="1"/>
    <row r="74" spans="3:8" ht="13.5" thickBot="1">
      <c r="C74" s="21" t="s">
        <v>60</v>
      </c>
      <c r="D74" s="12"/>
      <c r="E74" s="12"/>
      <c r="F74" s="13"/>
      <c r="G74" s="30"/>
      <c r="H74" s="13"/>
    </row>
    <row r="75" spans="3:8" ht="13.5" thickBot="1">
      <c r="C75" s="103"/>
      <c r="D75" s="100"/>
      <c r="E75" s="123" t="s">
        <v>48</v>
      </c>
      <c r="F75" s="101"/>
      <c r="G75" s="126" t="s">
        <v>50</v>
      </c>
      <c r="H75" s="127" t="s">
        <v>49</v>
      </c>
    </row>
    <row r="76" spans="3:8" ht="13.5" thickBot="1">
      <c r="C76" s="63"/>
      <c r="D76" s="29" t="s">
        <v>26</v>
      </c>
      <c r="E76" s="19" t="s">
        <v>19</v>
      </c>
      <c r="F76" s="33" t="s">
        <v>20</v>
      </c>
      <c r="G76" s="29" t="s">
        <v>26</v>
      </c>
      <c r="H76" s="51" t="s">
        <v>19</v>
      </c>
    </row>
    <row r="77" spans="3:8" ht="12.75">
      <c r="C77" s="64" t="s">
        <v>61</v>
      </c>
      <c r="D77" s="80"/>
      <c r="E77" s="65"/>
      <c r="F77" s="65"/>
      <c r="G77" s="78" t="s">
        <v>51</v>
      </c>
      <c r="H77" s="152"/>
    </row>
    <row r="78" spans="3:8" ht="12.75">
      <c r="C78" s="78" t="s">
        <v>12</v>
      </c>
      <c r="D78" s="81" t="s">
        <v>162</v>
      </c>
      <c r="E78" s="67"/>
      <c r="F78" s="148"/>
      <c r="G78" s="124"/>
      <c r="H78" s="147"/>
    </row>
    <row r="79" spans="3:8" ht="12.75">
      <c r="C79" s="62" t="s">
        <v>28</v>
      </c>
      <c r="D79" s="82" t="s">
        <v>163</v>
      </c>
      <c r="E79" s="68"/>
      <c r="F79" s="149"/>
      <c r="G79" s="90"/>
      <c r="H79" s="73"/>
    </row>
    <row r="80" spans="3:8" ht="12.75">
      <c r="C80" s="79" t="s">
        <v>29</v>
      </c>
      <c r="D80" s="82" t="s">
        <v>164</v>
      </c>
      <c r="E80" s="69"/>
      <c r="F80" s="150"/>
      <c r="G80" s="125"/>
      <c r="H80" s="73"/>
    </row>
    <row r="81" spans="3:8" ht="13.5" thickBot="1">
      <c r="C81" s="74"/>
      <c r="D81" s="83" t="s">
        <v>158</v>
      </c>
      <c r="E81" s="70"/>
      <c r="F81" s="151"/>
      <c r="G81" s="83"/>
      <c r="H81" s="71"/>
    </row>
    <row r="82" spans="3:8" ht="12.75">
      <c r="C82" s="64" t="s">
        <v>62</v>
      </c>
      <c r="D82" s="80"/>
      <c r="E82" s="65"/>
      <c r="F82" s="66"/>
      <c r="G82" s="78" t="s">
        <v>51</v>
      </c>
      <c r="H82" s="152"/>
    </row>
    <row r="83" spans="3:8" ht="12.75">
      <c r="C83" s="62" t="s">
        <v>12</v>
      </c>
      <c r="D83" s="90">
        <v>0.02</v>
      </c>
      <c r="E83" s="72"/>
      <c r="F83" s="73"/>
      <c r="G83" s="124"/>
      <c r="H83" s="73"/>
    </row>
    <row r="84" spans="3:8" ht="12.75">
      <c r="C84" s="62" t="s">
        <v>65</v>
      </c>
      <c r="D84" s="90">
        <v>0</v>
      </c>
      <c r="E84" s="72"/>
      <c r="F84" s="73"/>
      <c r="G84" s="124"/>
      <c r="H84" s="73"/>
    </row>
    <row r="85" spans="3:8" ht="12.75">
      <c r="C85" s="62" t="s">
        <v>15</v>
      </c>
      <c r="D85" s="90">
        <v>0.09</v>
      </c>
      <c r="E85" s="72"/>
      <c r="F85" s="73"/>
      <c r="G85" s="124"/>
      <c r="H85" s="73"/>
    </row>
    <row r="86" spans="3:8" ht="12.75">
      <c r="C86" s="62" t="s">
        <v>16</v>
      </c>
      <c r="D86" s="90">
        <v>0</v>
      </c>
      <c r="E86" s="72"/>
      <c r="F86" s="73"/>
      <c r="G86" s="124"/>
      <c r="H86" s="73"/>
    </row>
    <row r="87" spans="3:8" ht="12.75">
      <c r="C87" s="62" t="s">
        <v>31</v>
      </c>
      <c r="D87" s="90">
        <v>0.18</v>
      </c>
      <c r="E87" s="72"/>
      <c r="F87" s="73"/>
      <c r="G87" s="124"/>
      <c r="H87" s="73"/>
    </row>
    <row r="88" spans="3:8" ht="12.75">
      <c r="C88" s="62" t="s">
        <v>32</v>
      </c>
      <c r="D88" s="90">
        <v>0.71</v>
      </c>
      <c r="E88" s="72"/>
      <c r="F88" s="73"/>
      <c r="G88" s="124"/>
      <c r="H88" s="73"/>
    </row>
    <row r="89" spans="3:8" ht="13.5" thickBot="1">
      <c r="C89" s="74"/>
      <c r="D89" s="83"/>
      <c r="E89" s="70"/>
      <c r="F89" s="71"/>
      <c r="G89" s="153"/>
      <c r="H89" s="154"/>
    </row>
    <row r="90" spans="3:8" ht="12.75">
      <c r="C90" s="25" t="s">
        <v>63</v>
      </c>
      <c r="D90" s="65"/>
      <c r="E90" s="65"/>
      <c r="F90" s="65"/>
      <c r="G90" s="80" t="s">
        <v>52</v>
      </c>
      <c r="H90" s="66"/>
    </row>
    <row r="91" spans="2:8" ht="12.75">
      <c r="B91" s="287"/>
      <c r="C91" s="23" t="s">
        <v>27</v>
      </c>
      <c r="D91" s="305">
        <v>0.55</v>
      </c>
      <c r="E91" s="75"/>
      <c r="F91" s="7"/>
      <c r="G91" s="124"/>
      <c r="H91" s="92"/>
    </row>
    <row r="92" spans="2:8" ht="12.75">
      <c r="B92" s="287"/>
      <c r="C92" s="23" t="s">
        <v>170</v>
      </c>
      <c r="D92" s="305">
        <v>0.01</v>
      </c>
      <c r="E92" s="75"/>
      <c r="F92" s="7"/>
      <c r="G92" s="124"/>
      <c r="H92" s="92"/>
    </row>
    <row r="93" spans="2:8" ht="26.25">
      <c r="B93" s="304"/>
      <c r="C93" s="89" t="s">
        <v>167</v>
      </c>
      <c r="D93" s="305">
        <v>0.135</v>
      </c>
      <c r="E93" s="75"/>
      <c r="F93" s="7"/>
      <c r="G93" s="124"/>
      <c r="H93" s="76"/>
    </row>
    <row r="94" spans="2:8" ht="26.25">
      <c r="B94" s="304"/>
      <c r="C94" s="89" t="s">
        <v>168</v>
      </c>
      <c r="D94" s="305">
        <v>0</v>
      </c>
      <c r="E94" s="75"/>
      <c r="F94" s="7"/>
      <c r="G94" s="124"/>
      <c r="H94" s="76"/>
    </row>
    <row r="95" spans="2:8" ht="26.25">
      <c r="B95" s="304"/>
      <c r="C95" s="89" t="s">
        <v>169</v>
      </c>
      <c r="D95" s="305">
        <v>0.013</v>
      </c>
      <c r="E95" s="75"/>
      <c r="F95" s="7"/>
      <c r="G95" s="124"/>
      <c r="H95" s="76"/>
    </row>
    <row r="96" spans="2:8" ht="26.25">
      <c r="B96" s="304"/>
      <c r="C96" s="89" t="s">
        <v>165</v>
      </c>
      <c r="D96" s="305">
        <v>0.175</v>
      </c>
      <c r="E96" s="75"/>
      <c r="F96" s="7"/>
      <c r="G96" s="124"/>
      <c r="H96" s="76"/>
    </row>
    <row r="97" spans="2:8" ht="26.25">
      <c r="B97" s="304"/>
      <c r="C97" s="89" t="s">
        <v>166</v>
      </c>
      <c r="D97" s="305">
        <v>0.004</v>
      </c>
      <c r="E97" s="75"/>
      <c r="F97" s="7"/>
      <c r="G97" s="124"/>
      <c r="H97" s="76"/>
    </row>
    <row r="98" spans="3:8" ht="26.25">
      <c r="C98" s="89" t="s">
        <v>171</v>
      </c>
      <c r="D98" s="307">
        <v>0.093</v>
      </c>
      <c r="E98" s="75"/>
      <c r="F98" s="7"/>
      <c r="G98" s="84"/>
      <c r="H98" s="76"/>
    </row>
    <row r="99" spans="3:8" ht="12.75">
      <c r="C99" s="89" t="s">
        <v>12</v>
      </c>
      <c r="D99" s="305">
        <v>0.02</v>
      </c>
      <c r="E99" s="75"/>
      <c r="F99" s="7"/>
      <c r="G99" s="84"/>
      <c r="H99" s="76"/>
    </row>
    <row r="100" spans="3:8" ht="13.5" thickBot="1">
      <c r="C100" s="88"/>
      <c r="D100" s="306"/>
      <c r="E100" s="70"/>
      <c r="F100" s="151"/>
      <c r="G100" s="155"/>
      <c r="H100" s="156"/>
    </row>
    <row r="101" spans="3:8" ht="12.75">
      <c r="C101" s="56" t="s">
        <v>23</v>
      </c>
      <c r="D101" s="297" t="s">
        <v>145</v>
      </c>
      <c r="E101" s="12"/>
      <c r="F101" s="12"/>
      <c r="G101" s="30"/>
      <c r="H101" s="13"/>
    </row>
    <row r="102" spans="3:8" ht="12.75">
      <c r="C102" s="31"/>
      <c r="D102" s="31"/>
      <c r="E102" s="9"/>
      <c r="F102" s="9"/>
      <c r="G102" s="31"/>
      <c r="H102" s="52"/>
    </row>
    <row r="103" spans="3:8" ht="13.5" thickBot="1">
      <c r="C103" s="32"/>
      <c r="D103" s="57"/>
      <c r="E103" s="15"/>
      <c r="F103" s="54"/>
      <c r="G103" s="128"/>
      <c r="H103" s="129"/>
    </row>
    <row r="105" ht="13.5" thickBot="1"/>
    <row r="106" spans="3:8" ht="13.5" thickBot="1">
      <c r="C106" s="99" t="s">
        <v>71</v>
      </c>
      <c r="D106" s="100"/>
      <c r="E106" s="100"/>
      <c r="F106" s="100"/>
      <c r="G106" s="100"/>
      <c r="H106" s="101"/>
    </row>
    <row r="107" spans="3:8" ht="13.5" thickBot="1">
      <c r="C107" s="28"/>
      <c r="D107" s="32"/>
      <c r="E107" s="142" t="s">
        <v>48</v>
      </c>
      <c r="F107" s="18"/>
      <c r="G107" s="157" t="s">
        <v>53</v>
      </c>
      <c r="H107" s="143"/>
    </row>
    <row r="108" spans="3:8" ht="13.5" thickBot="1">
      <c r="C108" s="60"/>
      <c r="D108" s="102" t="s">
        <v>26</v>
      </c>
      <c r="E108" s="97" t="s">
        <v>19</v>
      </c>
      <c r="F108" s="98" t="s">
        <v>20</v>
      </c>
      <c r="G108" s="29" t="s">
        <v>26</v>
      </c>
      <c r="H108" s="51" t="s">
        <v>19</v>
      </c>
    </row>
    <row r="109" spans="3:8" ht="12.75">
      <c r="C109" s="41" t="s">
        <v>33</v>
      </c>
      <c r="D109" s="308" t="s">
        <v>172</v>
      </c>
      <c r="E109" s="108"/>
      <c r="F109" s="133"/>
      <c r="G109" s="124"/>
      <c r="H109" s="92"/>
    </row>
    <row r="110" spans="3:8" ht="12.75">
      <c r="C110" s="87" t="s">
        <v>41</v>
      </c>
      <c r="D110" s="106"/>
      <c r="E110" s="104"/>
      <c r="F110" s="130"/>
      <c r="G110" s="144"/>
      <c r="H110" s="73"/>
    </row>
    <row r="111" spans="3:8" ht="13.5" thickBot="1">
      <c r="C111" s="109" t="s">
        <v>42</v>
      </c>
      <c r="D111" s="86"/>
      <c r="E111" s="110"/>
      <c r="F111" s="131"/>
      <c r="G111" s="136"/>
      <c r="H111" s="137"/>
    </row>
    <row r="112" spans="3:8" ht="13.5" thickBot="1">
      <c r="C112" s="34" t="s">
        <v>34</v>
      </c>
      <c r="D112" s="309" t="s">
        <v>172</v>
      </c>
      <c r="E112" s="112"/>
      <c r="F112" s="132"/>
      <c r="G112" s="138"/>
      <c r="H112" s="139"/>
    </row>
    <row r="113" spans="3:8" ht="26.25">
      <c r="C113" s="113" t="s">
        <v>43</v>
      </c>
      <c r="D113" s="107"/>
      <c r="E113" s="108"/>
      <c r="F113" s="133"/>
      <c r="G113" s="140"/>
      <c r="H113" s="141"/>
    </row>
    <row r="114" spans="3:8" ht="12.75">
      <c r="C114" s="87" t="s">
        <v>35</v>
      </c>
      <c r="D114" s="106">
        <v>0.08</v>
      </c>
      <c r="E114" s="104"/>
      <c r="F114" s="130"/>
      <c r="G114" s="145"/>
      <c r="H114" s="105"/>
    </row>
    <row r="115" spans="3:8" ht="13.5" thickBot="1">
      <c r="C115" s="109" t="s">
        <v>36</v>
      </c>
      <c r="D115" s="86">
        <v>0.82</v>
      </c>
      <c r="E115" s="110"/>
      <c r="F115" s="131"/>
      <c r="G115" s="146"/>
      <c r="H115" s="111"/>
    </row>
    <row r="116" spans="3:8" ht="13.5" thickBot="1">
      <c r="C116" s="310"/>
      <c r="D116" s="311"/>
      <c r="E116" s="6"/>
      <c r="F116" s="134"/>
      <c r="G116" s="29"/>
      <c r="H116" s="51"/>
    </row>
    <row r="117" spans="3:8" ht="12.75">
      <c r="C117" s="56" t="s">
        <v>23</v>
      </c>
      <c r="D117" s="297" t="s">
        <v>145</v>
      </c>
      <c r="E117" s="12"/>
      <c r="F117" s="13"/>
      <c r="G117" s="135"/>
      <c r="H117" s="52"/>
    </row>
    <row r="118" spans="3:8" ht="12.75">
      <c r="C118" s="31"/>
      <c r="D118" s="31"/>
      <c r="E118" s="9"/>
      <c r="F118" s="52"/>
      <c r="G118" s="31"/>
      <c r="H118" s="52"/>
    </row>
    <row r="119" spans="3:8" ht="13.5" thickBot="1">
      <c r="C119" s="32"/>
      <c r="D119" s="57"/>
      <c r="E119" s="15"/>
      <c r="F119" s="16"/>
      <c r="G119" s="32"/>
      <c r="H119" s="18"/>
    </row>
    <row r="121" ht="13.5" thickBot="1"/>
    <row r="122" spans="3:6" ht="12.75">
      <c r="C122" s="11" t="s">
        <v>66</v>
      </c>
      <c r="D122" s="12"/>
      <c r="E122" s="12"/>
      <c r="F122" s="13"/>
    </row>
    <row r="123" spans="3:6" ht="13.5" thickBot="1">
      <c r="C123" s="77" t="s">
        <v>45</v>
      </c>
      <c r="D123" s="17"/>
      <c r="E123" s="17"/>
      <c r="F123" s="18"/>
    </row>
    <row r="124" spans="3:6" ht="13.5" thickBot="1">
      <c r="C124" s="63"/>
      <c r="D124" s="29" t="s">
        <v>26</v>
      </c>
      <c r="E124" s="19" t="s">
        <v>19</v>
      </c>
      <c r="F124" s="51" t="s">
        <v>20</v>
      </c>
    </row>
    <row r="125" spans="3:6" ht="12.75">
      <c r="C125" s="64" t="s">
        <v>67</v>
      </c>
      <c r="D125" s="80"/>
      <c r="E125" s="65"/>
      <c r="F125" s="66"/>
    </row>
    <row r="126" spans="3:6" ht="12.75">
      <c r="C126" s="62" t="s">
        <v>12</v>
      </c>
      <c r="D126" s="90">
        <v>0.02</v>
      </c>
      <c r="E126" s="72"/>
      <c r="F126" s="73"/>
    </row>
    <row r="127" spans="3:6" ht="12.75">
      <c r="C127" s="62" t="s">
        <v>30</v>
      </c>
      <c r="D127" s="90">
        <v>0</v>
      </c>
      <c r="E127" s="72"/>
      <c r="F127" s="73"/>
    </row>
    <row r="128" spans="3:6" ht="12.75">
      <c r="C128" s="62" t="s">
        <v>15</v>
      </c>
      <c r="D128" s="90">
        <v>0.09</v>
      </c>
      <c r="E128" s="72"/>
      <c r="F128" s="73"/>
    </row>
    <row r="129" spans="3:6" ht="12.75">
      <c r="C129" s="62" t="s">
        <v>16</v>
      </c>
      <c r="D129" s="90">
        <v>0</v>
      </c>
      <c r="E129" s="72"/>
      <c r="F129" s="73"/>
    </row>
    <row r="130" spans="3:6" ht="12.75">
      <c r="C130" s="62" t="s">
        <v>31</v>
      </c>
      <c r="D130" s="90">
        <v>0</v>
      </c>
      <c r="E130" s="72"/>
      <c r="F130" s="73"/>
    </row>
    <row r="131" spans="3:6" ht="12.75">
      <c r="C131" s="62" t="s">
        <v>32</v>
      </c>
      <c r="D131" s="90">
        <v>0.89</v>
      </c>
      <c r="E131" s="72"/>
      <c r="F131" s="73"/>
    </row>
    <row r="132" spans="3:6" ht="13.5" thickBot="1">
      <c r="C132" s="74"/>
      <c r="D132" s="83"/>
      <c r="E132" s="70"/>
      <c r="F132" s="71"/>
    </row>
    <row r="133" spans="3:6" ht="13.5" thickBot="1">
      <c r="C133" s="25" t="s">
        <v>68</v>
      </c>
      <c r="D133" s="80"/>
      <c r="E133" s="65"/>
      <c r="F133" s="66"/>
    </row>
    <row r="134" spans="3:6" ht="12.75">
      <c r="C134" s="64" t="s">
        <v>69</v>
      </c>
      <c r="D134" s="93"/>
      <c r="E134" s="72"/>
      <c r="F134" s="94"/>
    </row>
    <row r="135" spans="3:6" ht="12.75">
      <c r="C135" s="96" t="s">
        <v>70</v>
      </c>
      <c r="D135" s="93"/>
      <c r="E135" s="72"/>
      <c r="F135" s="94"/>
    </row>
    <row r="136" spans="2:6" ht="12.75">
      <c r="B136" s="287"/>
      <c r="C136" s="91" t="s">
        <v>37</v>
      </c>
      <c r="D136" s="95"/>
      <c r="E136" s="72"/>
      <c r="F136" s="92"/>
    </row>
    <row r="137" spans="2:6" ht="12.75">
      <c r="B137" s="304"/>
      <c r="C137" s="89" t="s">
        <v>38</v>
      </c>
      <c r="D137" s="84"/>
      <c r="E137" s="72"/>
      <c r="F137" s="76"/>
    </row>
    <row r="138" spans="2:6" ht="12.75">
      <c r="B138" s="304"/>
      <c r="C138" s="89" t="s">
        <v>39</v>
      </c>
      <c r="D138" s="84"/>
      <c r="E138" s="75"/>
      <c r="F138" s="76"/>
    </row>
    <row r="139" spans="2:6" ht="12.75">
      <c r="B139" s="304"/>
      <c r="C139" s="61" t="s">
        <v>40</v>
      </c>
      <c r="D139" s="84"/>
      <c r="E139" s="75"/>
      <c r="F139" s="76"/>
    </row>
    <row r="140" spans="3:6" ht="13.5" thickBot="1">
      <c r="C140" s="88"/>
      <c r="D140" s="83"/>
      <c r="E140" s="70"/>
      <c r="F140" s="71"/>
    </row>
    <row r="141" spans="3:6" ht="12.75">
      <c r="C141" s="56" t="s">
        <v>23</v>
      </c>
      <c r="D141" s="297" t="s">
        <v>173</v>
      </c>
      <c r="E141" s="12"/>
      <c r="F141" s="13"/>
    </row>
    <row r="142" spans="3:6" ht="12.75">
      <c r="C142" s="31"/>
      <c r="D142" s="31"/>
      <c r="E142" s="9"/>
      <c r="F142" s="52"/>
    </row>
    <row r="143" spans="3:6" ht="13.5" thickBot="1">
      <c r="C143" s="32"/>
      <c r="D143" s="57"/>
      <c r="E143" s="15"/>
      <c r="F143" s="16"/>
    </row>
    <row r="144" spans="3:6" ht="12.75">
      <c r="C144" s="9"/>
      <c r="D144" s="9"/>
      <c r="E144" s="9"/>
      <c r="F144" s="9"/>
    </row>
    <row r="145" ht="13.5" thickBot="1"/>
    <row r="146" spans="3:4" ht="12.75">
      <c r="C146" s="11" t="s">
        <v>126</v>
      </c>
      <c r="D146" s="35" t="s">
        <v>26</v>
      </c>
    </row>
    <row r="147" spans="3:4" ht="15.75" thickBot="1">
      <c r="C147" s="77" t="s">
        <v>44</v>
      </c>
      <c r="D147" s="28"/>
    </row>
    <row r="148" spans="3:4" ht="12.75">
      <c r="C148" s="78" t="s">
        <v>12</v>
      </c>
      <c r="D148" s="162"/>
    </row>
    <row r="149" spans="3:4" ht="12.75">
      <c r="C149" s="62" t="s">
        <v>30</v>
      </c>
      <c r="D149" s="163"/>
    </row>
    <row r="150" spans="3:4" ht="12.75">
      <c r="C150" s="62" t="s">
        <v>15</v>
      </c>
      <c r="D150" s="163"/>
    </row>
    <row r="151" spans="3:4" ht="12.75">
      <c r="C151" s="62" t="s">
        <v>16</v>
      </c>
      <c r="D151" s="163"/>
    </row>
    <row r="152" spans="3:4" ht="12.75">
      <c r="C152" s="62" t="s">
        <v>31</v>
      </c>
      <c r="D152" s="163"/>
    </row>
    <row r="153" spans="3:4" ht="13.5" thickBot="1">
      <c r="C153" s="79" t="s">
        <v>32</v>
      </c>
      <c r="D153" s="163"/>
    </row>
    <row r="154" spans="3:6" ht="12.75">
      <c r="C154" s="56" t="s">
        <v>23</v>
      </c>
      <c r="D154" s="13"/>
      <c r="E154" s="9"/>
      <c r="F154" s="9"/>
    </row>
    <row r="155" spans="3:6" ht="12.75">
      <c r="C155" s="31"/>
      <c r="D155" s="52"/>
      <c r="E155" s="9"/>
      <c r="F155" s="9"/>
    </row>
    <row r="156" spans="3:6" ht="12.75">
      <c r="C156" s="116"/>
      <c r="D156" s="114"/>
      <c r="E156" s="9"/>
      <c r="F156" s="9"/>
    </row>
    <row r="157" spans="3:6" ht="13.5" thickBot="1">
      <c r="C157" s="243"/>
      <c r="D157" s="115"/>
      <c r="E157" s="9"/>
      <c r="F157" s="9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7"/>
  <sheetViews>
    <sheetView zoomScalePageLayoutView="0" workbookViewId="0" topLeftCell="B1">
      <selection activeCell="D21" sqref="D21"/>
    </sheetView>
  </sheetViews>
  <sheetFormatPr defaultColWidth="11.57421875" defaultRowHeight="12.75"/>
  <cols>
    <col min="1" max="1" width="11.57421875" style="0" customWidth="1"/>
    <col min="2" max="2" width="22.57421875" style="0" customWidth="1"/>
    <col min="3" max="3" width="44.421875" style="0" customWidth="1"/>
    <col min="4" max="4" width="20.57421875" style="0" customWidth="1"/>
    <col min="5" max="5" width="18.421875" style="0" customWidth="1"/>
    <col min="6" max="6" width="20.57421875" style="2" customWidth="1"/>
    <col min="7" max="7" width="18.00390625" style="0" customWidth="1"/>
    <col min="8" max="8" width="22.140625" style="0" customWidth="1"/>
  </cols>
  <sheetData>
    <row r="1" ht="12.75">
      <c r="C1" s="1"/>
    </row>
    <row r="2" ht="13.5" thickBot="1"/>
    <row r="3" spans="3:6" ht="13.5" thickBot="1">
      <c r="C3" s="99" t="s">
        <v>131</v>
      </c>
      <c r="D3" s="119"/>
      <c r="E3" s="119"/>
      <c r="F3" s="204"/>
    </row>
    <row r="4" spans="3:6" ht="12.75">
      <c r="C4" s="199" t="s">
        <v>83</v>
      </c>
      <c r="D4" s="8" t="s">
        <v>26</v>
      </c>
      <c r="E4" s="134" t="s">
        <v>19</v>
      </c>
      <c r="F4" s="192"/>
    </row>
    <row r="5" spans="3:6" ht="15.75" thickBot="1">
      <c r="C5" s="27"/>
      <c r="D5" s="167" t="s">
        <v>132</v>
      </c>
      <c r="E5" s="167" t="s">
        <v>132</v>
      </c>
      <c r="F5" s="192"/>
    </row>
    <row r="6" spans="3:6" ht="12.75">
      <c r="C6" s="41" t="s">
        <v>22</v>
      </c>
      <c r="D6" s="268">
        <v>1510395</v>
      </c>
      <c r="E6" s="190"/>
      <c r="F6" s="192"/>
    </row>
    <row r="7" spans="3:6" ht="12.75">
      <c r="C7" s="22" t="s">
        <v>0</v>
      </c>
      <c r="D7" s="269">
        <v>2237930.48363894</v>
      </c>
      <c r="E7" s="10"/>
      <c r="F7" s="192"/>
    </row>
    <row r="8" spans="3:6" ht="12.75">
      <c r="C8" s="22" t="s">
        <v>21</v>
      </c>
      <c r="D8" s="486">
        <v>288224971.18402076</v>
      </c>
      <c r="E8" s="167"/>
      <c r="F8" s="192"/>
    </row>
    <row r="9" spans="3:6" ht="13.5" thickBot="1">
      <c r="C9" s="26" t="s">
        <v>94</v>
      </c>
      <c r="D9" s="270">
        <v>260516040.50357193</v>
      </c>
      <c r="E9" s="54"/>
      <c r="F9" s="205"/>
    </row>
    <row r="10" spans="3:6" ht="13.5" thickBot="1">
      <c r="C10" s="11" t="s">
        <v>89</v>
      </c>
      <c r="D10" s="12"/>
      <c r="E10" s="12"/>
      <c r="F10" s="191"/>
    </row>
    <row r="11" spans="3:6" ht="12.75">
      <c r="C11" s="21" t="s">
        <v>1</v>
      </c>
      <c r="D11" s="214"/>
      <c r="E11" s="197"/>
      <c r="F11" s="195" t="s">
        <v>93</v>
      </c>
    </row>
    <row r="12" spans="3:6" ht="12.75">
      <c r="C12" s="22" t="s">
        <v>5</v>
      </c>
      <c r="D12" s="259">
        <v>0.3164918395412915</v>
      </c>
      <c r="E12" s="47"/>
      <c r="F12" s="206" t="s">
        <v>286</v>
      </c>
    </row>
    <row r="13" spans="3:6" ht="13.5" thickBot="1">
      <c r="C13" s="26" t="s">
        <v>3</v>
      </c>
      <c r="D13" s="355">
        <v>0.33604787408086795</v>
      </c>
      <c r="E13" s="47"/>
      <c r="F13" s="207" t="s">
        <v>184</v>
      </c>
    </row>
    <row r="14" spans="3:6" ht="12.75">
      <c r="C14" s="21" t="s">
        <v>2</v>
      </c>
      <c r="D14" s="214"/>
      <c r="E14" s="197"/>
      <c r="F14" s="195" t="s">
        <v>93</v>
      </c>
    </row>
    <row r="15" spans="3:6" ht="12.75">
      <c r="C15" s="22" t="s">
        <v>5</v>
      </c>
      <c r="D15" s="259">
        <v>0.3164918395412915</v>
      </c>
      <c r="E15" s="47"/>
      <c r="F15" s="206" t="s">
        <v>286</v>
      </c>
    </row>
    <row r="16" spans="3:6" ht="13.5" thickBot="1">
      <c r="C16" s="26" t="s">
        <v>3</v>
      </c>
      <c r="D16" s="259">
        <v>0.2734141506557282</v>
      </c>
      <c r="E16" s="47"/>
      <c r="F16" s="207" t="s">
        <v>184</v>
      </c>
    </row>
    <row r="17" spans="3:6" ht="12.75">
      <c r="C17" s="21" t="s">
        <v>4</v>
      </c>
      <c r="D17" s="214"/>
      <c r="E17" s="197"/>
      <c r="F17" s="195" t="s">
        <v>93</v>
      </c>
    </row>
    <row r="18" spans="3:6" ht="12.75">
      <c r="C18" s="22" t="s">
        <v>5</v>
      </c>
      <c r="D18" s="259">
        <v>0.3164918395412915</v>
      </c>
      <c r="E18" s="47"/>
      <c r="F18" s="206" t="s">
        <v>286</v>
      </c>
    </row>
    <row r="19" spans="3:6" ht="13.5" thickBot="1">
      <c r="C19" s="26" t="s">
        <v>3</v>
      </c>
      <c r="D19" s="259">
        <v>0.2890030553867853</v>
      </c>
      <c r="E19" s="47"/>
      <c r="F19" s="207" t="s">
        <v>184</v>
      </c>
    </row>
    <row r="20" spans="3:6" ht="12.75">
      <c r="C20" s="21" t="s">
        <v>11</v>
      </c>
      <c r="D20" s="214"/>
      <c r="E20" s="197"/>
      <c r="F20" s="195" t="s">
        <v>93</v>
      </c>
    </row>
    <row r="21" spans="3:6" ht="12.75">
      <c r="C21" s="22" t="s">
        <v>5</v>
      </c>
      <c r="D21" s="259">
        <v>0.3164918395412915</v>
      </c>
      <c r="E21" s="47"/>
      <c r="F21" s="206" t="s">
        <v>286</v>
      </c>
    </row>
    <row r="22" spans="3:6" ht="13.5" thickBot="1">
      <c r="C22" s="26" t="s">
        <v>3</v>
      </c>
      <c r="D22" s="355">
        <v>0.32350921536535954</v>
      </c>
      <c r="E22" s="47"/>
      <c r="F22" s="207" t="s">
        <v>184</v>
      </c>
    </row>
    <row r="23" spans="3:6" ht="13.5" thickBot="1">
      <c r="C23" s="99" t="s">
        <v>90</v>
      </c>
      <c r="D23" s="100"/>
      <c r="E23" s="100"/>
      <c r="F23" s="208"/>
    </row>
    <row r="24" spans="3:6" ht="12.75">
      <c r="C24" s="161" t="s">
        <v>24</v>
      </c>
      <c r="D24" s="214"/>
      <c r="E24" s="197"/>
      <c r="F24" s="196" t="s">
        <v>58</v>
      </c>
    </row>
    <row r="25" spans="2:6" ht="13.5" thickBot="1">
      <c r="B25" s="476"/>
      <c r="C25" s="366" t="s">
        <v>7</v>
      </c>
      <c r="D25" s="367">
        <v>0.11100003513715276</v>
      </c>
      <c r="E25" s="53"/>
      <c r="F25" s="207" t="s">
        <v>184</v>
      </c>
    </row>
    <row r="26" spans="2:6" ht="12.75">
      <c r="B26" s="476"/>
      <c r="C26" s="366" t="s">
        <v>8</v>
      </c>
      <c r="D26" s="367">
        <v>0.4252406943569948</v>
      </c>
      <c r="E26" s="53"/>
      <c r="F26" s="114"/>
    </row>
    <row r="27" spans="2:6" ht="12.75">
      <c r="B27" s="476"/>
      <c r="C27" s="370" t="s">
        <v>10</v>
      </c>
      <c r="D27" s="367">
        <v>0.4282812485410028</v>
      </c>
      <c r="E27" s="53"/>
      <c r="F27" s="114"/>
    </row>
    <row r="28" spans="2:6" ht="13.5" thickBot="1">
      <c r="B28" s="287"/>
      <c r="C28" s="371" t="s">
        <v>9</v>
      </c>
      <c r="D28" s="355">
        <v>0.03547802196484962</v>
      </c>
      <c r="E28" s="198"/>
      <c r="F28" s="115"/>
    </row>
    <row r="29" spans="2:6" ht="12.75">
      <c r="B29" s="287"/>
      <c r="C29" s="363" t="s">
        <v>133</v>
      </c>
      <c r="D29" s="214"/>
      <c r="E29" s="197"/>
      <c r="F29" s="196" t="s">
        <v>58</v>
      </c>
    </row>
    <row r="30" spans="2:6" ht="13.5" thickBot="1">
      <c r="B30" s="287"/>
      <c r="C30" s="366" t="s">
        <v>7</v>
      </c>
      <c r="D30" s="367">
        <v>0.08478396938850816</v>
      </c>
      <c r="E30" s="53"/>
      <c r="F30" s="207" t="s">
        <v>184</v>
      </c>
    </row>
    <row r="31" spans="2:6" ht="12.75">
      <c r="B31" s="287"/>
      <c r="C31" s="366" t="s">
        <v>8</v>
      </c>
      <c r="D31" s="367">
        <v>0.049824970124317934</v>
      </c>
      <c r="E31" s="53"/>
      <c r="F31" s="114"/>
    </row>
    <row r="32" spans="2:6" ht="12.75">
      <c r="B32" s="287"/>
      <c r="C32" s="370" t="s">
        <v>10</v>
      </c>
      <c r="D32" s="367">
        <v>0.3312565526831666</v>
      </c>
      <c r="E32" s="53"/>
      <c r="F32" s="114"/>
    </row>
    <row r="33" spans="2:6" ht="13.5" thickBot="1">
      <c r="B33" s="287"/>
      <c r="C33" s="371" t="s">
        <v>9</v>
      </c>
      <c r="D33" s="355">
        <v>0.5341345078040073</v>
      </c>
      <c r="E33" s="198"/>
      <c r="F33" s="115"/>
    </row>
    <row r="34" spans="2:6" ht="12.75">
      <c r="B34" s="287"/>
      <c r="C34" s="363" t="s">
        <v>134</v>
      </c>
      <c r="D34" s="214"/>
      <c r="E34" s="197"/>
      <c r="F34" s="196" t="s">
        <v>58</v>
      </c>
    </row>
    <row r="35" spans="2:6" ht="13.5" thickBot="1">
      <c r="B35" s="287"/>
      <c r="C35" s="366" t="s">
        <v>7</v>
      </c>
      <c r="D35" s="367">
        <v>0.09055681246260504</v>
      </c>
      <c r="E35" s="53"/>
      <c r="F35" s="207" t="s">
        <v>184</v>
      </c>
    </row>
    <row r="36" spans="2:6" ht="12.75">
      <c r="B36" s="287"/>
      <c r="C36" s="366" t="s">
        <v>8</v>
      </c>
      <c r="D36" s="367">
        <v>0.06021538944761536</v>
      </c>
      <c r="E36" s="53"/>
      <c r="F36" s="114"/>
    </row>
    <row r="37" spans="2:6" ht="12.75">
      <c r="B37" s="287"/>
      <c r="C37" s="370" t="s">
        <v>185</v>
      </c>
      <c r="D37" s="367">
        <v>0.1545407002653715</v>
      </c>
      <c r="E37" s="53"/>
      <c r="F37" s="114"/>
    </row>
    <row r="38" spans="2:6" ht="13.5" thickBot="1">
      <c r="B38" s="287"/>
      <c r="C38" s="371" t="s">
        <v>186</v>
      </c>
      <c r="D38" s="355">
        <v>0.6946870978244082</v>
      </c>
      <c r="E38" s="198"/>
      <c r="F38" s="115"/>
    </row>
    <row r="39" spans="2:6" ht="12.75">
      <c r="B39" s="287"/>
      <c r="C39" s="363" t="s">
        <v>135</v>
      </c>
      <c r="D39" s="214"/>
      <c r="E39" s="197"/>
      <c r="F39" s="196" t="s">
        <v>58</v>
      </c>
    </row>
    <row r="40" spans="2:6" ht="13.5" thickBot="1">
      <c r="B40" s="287"/>
      <c r="C40" s="366" t="s">
        <v>187</v>
      </c>
      <c r="D40" s="367">
        <v>0.8076442526942484</v>
      </c>
      <c r="E40" s="53"/>
      <c r="F40" s="207" t="s">
        <v>184</v>
      </c>
    </row>
    <row r="41" spans="2:6" ht="12.75">
      <c r="B41" s="287"/>
      <c r="C41" s="366" t="s">
        <v>188</v>
      </c>
      <c r="D41" s="367">
        <v>0.1505227012574879</v>
      </c>
      <c r="E41" s="53"/>
      <c r="F41" s="114"/>
    </row>
    <row r="42" spans="2:6" ht="12.75">
      <c r="B42" s="287"/>
      <c r="C42" s="370" t="s">
        <v>189</v>
      </c>
      <c r="D42" s="367">
        <v>0.04183218124732983</v>
      </c>
      <c r="E42" s="53"/>
      <c r="F42" s="114"/>
    </row>
    <row r="43" spans="2:6" ht="13.5" thickBot="1">
      <c r="B43" s="287"/>
      <c r="C43" s="371" t="s">
        <v>190</v>
      </c>
      <c r="D43" s="355">
        <v>8.648009334440609E-07</v>
      </c>
      <c r="E43" s="198"/>
      <c r="F43" s="115"/>
    </row>
    <row r="44" spans="3:6" ht="13.5" thickBot="1">
      <c r="C44" s="99" t="s">
        <v>84</v>
      </c>
      <c r="D44" s="100"/>
      <c r="E44" s="100"/>
      <c r="F44" s="208"/>
    </row>
    <row r="45" spans="3:6" ht="12.75">
      <c r="C45" s="11" t="s">
        <v>85</v>
      </c>
      <c r="D45" s="190"/>
      <c r="E45" s="197"/>
      <c r="F45" s="192" t="s">
        <v>58</v>
      </c>
    </row>
    <row r="46" spans="3:6" ht="12.75">
      <c r="C46" s="200" t="s">
        <v>12</v>
      </c>
      <c r="D46" s="462">
        <v>0.014672203796597484</v>
      </c>
      <c r="E46" s="201"/>
      <c r="F46" s="209"/>
    </row>
    <row r="47" spans="3:6" ht="12.75">
      <c r="C47" s="62" t="s">
        <v>28</v>
      </c>
      <c r="D47" s="462">
        <v>0.2800812618391943</v>
      </c>
      <c r="E47" s="202"/>
      <c r="F47" s="192"/>
    </row>
    <row r="48" spans="3:6" ht="13.5" thickBot="1">
      <c r="C48" s="79" t="s">
        <v>29</v>
      </c>
      <c r="D48" s="464">
        <v>0.7052465343642083</v>
      </c>
      <c r="E48" s="203"/>
      <c r="F48" s="192"/>
    </row>
    <row r="49" spans="3:6" ht="12.75">
      <c r="C49" s="11" t="s">
        <v>87</v>
      </c>
      <c r="D49" s="190"/>
      <c r="E49" s="197"/>
      <c r="F49" s="191" t="s">
        <v>58</v>
      </c>
    </row>
    <row r="50" spans="3:6" ht="12.75">
      <c r="C50" s="62" t="s">
        <v>12</v>
      </c>
      <c r="D50" s="376">
        <v>0.030789414917373827</v>
      </c>
      <c r="E50" s="193"/>
      <c r="F50" s="209"/>
    </row>
    <row r="51" spans="3:6" ht="12.75">
      <c r="C51" s="62" t="s">
        <v>65</v>
      </c>
      <c r="D51" s="376">
        <v>0.004075480125055829</v>
      </c>
      <c r="E51" s="193"/>
      <c r="F51" s="192"/>
    </row>
    <row r="52" spans="3:6" ht="12.75">
      <c r="C52" s="62" t="s">
        <v>15</v>
      </c>
      <c r="D52" s="376">
        <v>0.03430661009379187</v>
      </c>
      <c r="E52" s="193"/>
      <c r="F52" s="192"/>
    </row>
    <row r="53" spans="3:6" ht="12.75">
      <c r="C53" s="62" t="s">
        <v>16</v>
      </c>
      <c r="D53" s="376">
        <v>0.00014209389564624303</v>
      </c>
      <c r="E53" s="193"/>
      <c r="F53" s="192"/>
    </row>
    <row r="54" spans="3:6" ht="12.75">
      <c r="C54" s="62" t="s">
        <v>31</v>
      </c>
      <c r="D54" s="376">
        <v>0.17368244752121484</v>
      </c>
      <c r="E54" s="193"/>
      <c r="F54" s="192"/>
    </row>
    <row r="55" spans="3:6" ht="13.5" thickBot="1">
      <c r="C55" s="62" t="s">
        <v>32</v>
      </c>
      <c r="D55" s="379">
        <v>0.7570064761054042</v>
      </c>
      <c r="E55" s="193"/>
      <c r="F55" s="192"/>
    </row>
    <row r="56" spans="3:6" ht="12.75">
      <c r="C56" s="11" t="s">
        <v>88</v>
      </c>
      <c r="D56" s="190"/>
      <c r="E56" s="197"/>
      <c r="F56" s="194" t="s">
        <v>58</v>
      </c>
    </row>
    <row r="57" spans="2:6" ht="12.75">
      <c r="B57" s="287"/>
      <c r="C57" s="477" t="s">
        <v>12</v>
      </c>
      <c r="D57" s="459">
        <v>0.030777537796976243</v>
      </c>
      <c r="E57" s="7"/>
      <c r="F57" s="209"/>
    </row>
    <row r="58" spans="2:6" ht="12.75">
      <c r="B58" s="476"/>
      <c r="C58" s="477" t="s">
        <v>197</v>
      </c>
      <c r="D58" s="367">
        <v>0.12136491604983486</v>
      </c>
      <c r="E58" s="7"/>
      <c r="F58" s="192"/>
    </row>
    <row r="59" spans="2:6" ht="12.75">
      <c r="B59" s="476"/>
      <c r="C59" s="478" t="s">
        <v>27</v>
      </c>
      <c r="D59" s="367">
        <v>0.5990001887561017</v>
      </c>
      <c r="E59" s="7"/>
      <c r="F59" s="192"/>
    </row>
    <row r="60" spans="2:6" ht="13.5" thickBot="1">
      <c r="B60" s="476"/>
      <c r="C60" s="479" t="s">
        <v>198</v>
      </c>
      <c r="D60" s="355">
        <v>0.24885735739708748</v>
      </c>
      <c r="E60" s="7"/>
      <c r="F60" s="192"/>
    </row>
    <row r="61" spans="2:6" ht="12.75">
      <c r="B61" s="476"/>
      <c r="C61" s="89"/>
      <c r="D61" s="85"/>
      <c r="E61" s="7"/>
      <c r="F61" s="192"/>
    </row>
    <row r="62" spans="2:6" ht="12.75">
      <c r="B62" s="476"/>
      <c r="C62" s="89"/>
      <c r="D62" s="85"/>
      <c r="E62" s="7"/>
      <c r="F62" s="192"/>
    </row>
    <row r="63" spans="2:6" ht="12.75">
      <c r="B63" s="287"/>
      <c r="C63" s="23"/>
      <c r="D63" s="85"/>
      <c r="E63" s="7"/>
      <c r="F63" s="192"/>
    </row>
    <row r="64" spans="2:6" ht="13.5" thickBot="1">
      <c r="B64" s="287"/>
      <c r="C64" s="23"/>
      <c r="D64" s="85"/>
      <c r="E64" s="7"/>
      <c r="F64" s="192"/>
    </row>
    <row r="65" spans="2:6" ht="13.5" thickBot="1">
      <c r="B65" s="287"/>
      <c r="C65" s="56" t="s">
        <v>86</v>
      </c>
      <c r="D65" s="190"/>
      <c r="E65" s="214"/>
      <c r="F65" s="194" t="s">
        <v>58</v>
      </c>
    </row>
    <row r="66" spans="2:6" ht="12.75">
      <c r="B66" s="287"/>
      <c r="C66" s="480" t="s">
        <v>33</v>
      </c>
      <c r="D66" s="455">
        <v>0</v>
      </c>
      <c r="E66" s="7"/>
      <c r="F66" s="209"/>
    </row>
    <row r="67" spans="2:6" ht="12.75">
      <c r="B67" s="287"/>
      <c r="C67" s="481" t="s">
        <v>41</v>
      </c>
      <c r="D67" s="457">
        <v>0</v>
      </c>
      <c r="E67" s="261"/>
      <c r="F67" s="192"/>
    </row>
    <row r="68" spans="2:6" ht="12.75">
      <c r="B68" s="287"/>
      <c r="C68" s="481" t="s">
        <v>42</v>
      </c>
      <c r="D68" s="457">
        <v>0</v>
      </c>
      <c r="E68" s="261"/>
      <c r="F68" s="192"/>
    </row>
    <row r="69" spans="2:6" ht="12.75">
      <c r="B69" s="287"/>
      <c r="C69" s="482" t="s">
        <v>34</v>
      </c>
      <c r="D69" s="459">
        <v>0</v>
      </c>
      <c r="E69" s="261"/>
      <c r="F69" s="192"/>
    </row>
    <row r="70" spans="2:6" ht="39">
      <c r="B70" s="287"/>
      <c r="C70" s="483" t="s">
        <v>43</v>
      </c>
      <c r="D70" s="455">
        <v>0.24996758766940805</v>
      </c>
      <c r="E70" s="261"/>
      <c r="F70" s="192"/>
    </row>
    <row r="71" spans="2:6" ht="12.75">
      <c r="B71" s="287"/>
      <c r="C71" s="481" t="s">
        <v>35</v>
      </c>
      <c r="D71" s="385">
        <v>0.3505616296698089</v>
      </c>
      <c r="E71" s="261"/>
      <c r="F71" s="192"/>
    </row>
    <row r="72" spans="2:6" ht="13.5" thickBot="1">
      <c r="B72" s="287"/>
      <c r="C72" s="484" t="s">
        <v>36</v>
      </c>
      <c r="D72" s="390">
        <v>0.6494383703301908</v>
      </c>
      <c r="E72" s="261"/>
      <c r="F72" s="192"/>
    </row>
    <row r="73" spans="2:6" ht="13.5" thickBot="1">
      <c r="B73" s="287"/>
      <c r="C73" s="310" t="s">
        <v>64</v>
      </c>
      <c r="D73" s="260"/>
      <c r="E73" s="261"/>
      <c r="F73" s="205"/>
    </row>
    <row r="74" spans="2:6" ht="12.75">
      <c r="B74" s="287"/>
      <c r="C74" s="56" t="s">
        <v>91</v>
      </c>
      <c r="D74" s="190"/>
      <c r="E74" s="197"/>
      <c r="F74" s="196" t="s">
        <v>58</v>
      </c>
    </row>
    <row r="75" spans="2:6" ht="12.75">
      <c r="B75" s="287"/>
      <c r="C75" s="485" t="s">
        <v>12</v>
      </c>
      <c r="D75" s="90"/>
      <c r="E75" s="73"/>
      <c r="F75" s="210"/>
    </row>
    <row r="76" spans="3:6" ht="12.75">
      <c r="C76" s="62" t="s">
        <v>30</v>
      </c>
      <c r="D76" s="90"/>
      <c r="E76" s="73"/>
      <c r="F76" s="211"/>
    </row>
    <row r="77" spans="3:6" ht="12.75">
      <c r="C77" s="62" t="s">
        <v>15</v>
      </c>
      <c r="D77" s="125"/>
      <c r="E77" s="262"/>
      <c r="F77" s="211"/>
    </row>
    <row r="78" spans="3:6" ht="12.75">
      <c r="C78" s="62" t="s">
        <v>16</v>
      </c>
      <c r="D78" s="125"/>
      <c r="E78" s="262"/>
      <c r="F78" s="211"/>
    </row>
    <row r="79" spans="3:6" ht="12.75">
      <c r="C79" s="62" t="s">
        <v>31</v>
      </c>
      <c r="D79" s="125"/>
      <c r="E79" s="262"/>
      <c r="F79" s="211"/>
    </row>
    <row r="80" spans="3:6" ht="13.5" thickBot="1">
      <c r="C80" s="62" t="s">
        <v>32</v>
      </c>
      <c r="D80" s="125"/>
      <c r="E80" s="262"/>
      <c r="F80" s="211"/>
    </row>
    <row r="81" spans="3:6" ht="13.5" thickBot="1">
      <c r="C81" s="11" t="s">
        <v>92</v>
      </c>
      <c r="D81" s="30"/>
      <c r="E81" s="13"/>
      <c r="F81" s="196" t="s">
        <v>58</v>
      </c>
    </row>
    <row r="82" spans="3:6" ht="12.75">
      <c r="C82" s="80" t="s">
        <v>69</v>
      </c>
      <c r="D82" s="84"/>
      <c r="E82" s="73"/>
      <c r="F82" s="264"/>
    </row>
    <row r="83" spans="3:6" ht="12.75">
      <c r="C83" s="215" t="s">
        <v>70</v>
      </c>
      <c r="D83" s="90"/>
      <c r="E83" s="73"/>
      <c r="F83" s="263"/>
    </row>
    <row r="84" spans="3:6" ht="12.75">
      <c r="C84" s="265" t="s">
        <v>37</v>
      </c>
      <c r="D84" s="124"/>
      <c r="E84" s="147"/>
      <c r="F84" s="263"/>
    </row>
    <row r="85" spans="3:6" ht="12.75">
      <c r="C85" s="266" t="s">
        <v>38</v>
      </c>
      <c r="D85" s="125"/>
      <c r="E85" s="262"/>
      <c r="F85" s="263"/>
    </row>
    <row r="86" spans="3:6" ht="12.75">
      <c r="C86" s="266" t="s">
        <v>39</v>
      </c>
      <c r="D86" s="125"/>
      <c r="E86" s="262"/>
      <c r="F86" s="263"/>
    </row>
    <row r="87" spans="3:6" ht="13.5" thickBot="1">
      <c r="C87" s="267" t="s">
        <v>40</v>
      </c>
      <c r="D87" s="136"/>
      <c r="E87" s="137"/>
      <c r="F87" s="2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B1">
      <selection activeCell="C12" sqref="C12"/>
    </sheetView>
  </sheetViews>
  <sheetFormatPr defaultColWidth="9.8515625" defaultRowHeight="12.75"/>
  <cols>
    <col min="1" max="1" width="1.7109375" style="317" customWidth="1"/>
    <col min="2" max="2" width="38.00390625" style="317" customWidth="1"/>
    <col min="3" max="8" width="13.00390625" style="317" customWidth="1"/>
    <col min="9" max="9" width="20.00390625" style="318" customWidth="1"/>
    <col min="10" max="10" width="1.8515625" style="317" customWidth="1"/>
    <col min="11" max="11" width="19.140625" style="0" customWidth="1"/>
    <col min="12" max="12" width="9.8515625" style="317" customWidth="1"/>
    <col min="13" max="13" width="12.140625" style="317" customWidth="1"/>
    <col min="14" max="14" width="13.140625" style="317" customWidth="1"/>
    <col min="15" max="15" width="9.8515625" style="317" customWidth="1"/>
    <col min="16" max="16" width="13.00390625" style="317" customWidth="1"/>
    <col min="17" max="17" width="11.421875" style="317" customWidth="1"/>
    <col min="18" max="16384" width="9.8515625" style="317" customWidth="1"/>
  </cols>
  <sheetData>
    <row r="1" spans="1:256" ht="12.75">
      <c r="A1" s="312"/>
      <c r="B1" s="312"/>
      <c r="C1" s="312"/>
      <c r="D1" s="313"/>
      <c r="E1" s="312"/>
      <c r="F1" s="312"/>
      <c r="G1" s="312"/>
      <c r="H1" s="312"/>
      <c r="I1" s="312"/>
      <c r="J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  <c r="FA1" s="312"/>
      <c r="FB1" s="312"/>
      <c r="FC1" s="312"/>
      <c r="FD1" s="312"/>
      <c r="FE1" s="312"/>
      <c r="FF1" s="312"/>
      <c r="FG1" s="312"/>
      <c r="FH1" s="312"/>
      <c r="FI1" s="312"/>
      <c r="FJ1" s="312"/>
      <c r="FK1" s="312"/>
      <c r="FL1" s="312"/>
      <c r="FM1" s="312"/>
      <c r="FN1" s="312"/>
      <c r="FO1" s="312"/>
      <c r="FP1" s="312"/>
      <c r="FQ1" s="312"/>
      <c r="FR1" s="312"/>
      <c r="FS1" s="312"/>
      <c r="FT1" s="312"/>
      <c r="FU1" s="312"/>
      <c r="FV1" s="312"/>
      <c r="FW1" s="312"/>
      <c r="FX1" s="312"/>
      <c r="FY1" s="312"/>
      <c r="FZ1" s="312"/>
      <c r="GA1" s="312"/>
      <c r="GB1" s="312"/>
      <c r="GC1" s="312"/>
      <c r="GD1" s="312"/>
      <c r="GE1" s="312"/>
      <c r="GF1" s="312"/>
      <c r="GG1" s="312"/>
      <c r="GH1" s="312"/>
      <c r="GI1" s="312"/>
      <c r="GJ1" s="312"/>
      <c r="GK1" s="312"/>
      <c r="GL1" s="312"/>
      <c r="GM1" s="312"/>
      <c r="GN1" s="312"/>
      <c r="GO1" s="312"/>
      <c r="GP1" s="312"/>
      <c r="GQ1" s="312"/>
      <c r="GR1" s="312"/>
      <c r="GS1" s="312"/>
      <c r="GT1" s="312"/>
      <c r="GU1" s="312"/>
      <c r="GV1" s="312"/>
      <c r="GW1" s="312"/>
      <c r="GX1" s="312"/>
      <c r="GY1" s="312"/>
      <c r="GZ1" s="312"/>
      <c r="HA1" s="312"/>
      <c r="HB1" s="312"/>
      <c r="HC1" s="312"/>
      <c r="HD1" s="312"/>
      <c r="HE1" s="312"/>
      <c r="HF1" s="312"/>
      <c r="HG1" s="312"/>
      <c r="HH1" s="312"/>
      <c r="HI1" s="312"/>
      <c r="HJ1" s="312"/>
      <c r="HK1" s="312"/>
      <c r="HL1" s="312"/>
      <c r="HM1" s="312"/>
      <c r="HN1" s="312"/>
      <c r="HO1" s="312"/>
      <c r="HP1" s="312"/>
      <c r="HQ1" s="312"/>
      <c r="HR1" s="312"/>
      <c r="HS1" s="312"/>
      <c r="HT1" s="312"/>
      <c r="HU1" s="312"/>
      <c r="HV1" s="312"/>
      <c r="HW1" s="312"/>
      <c r="HX1" s="312"/>
      <c r="HY1" s="312"/>
      <c r="HZ1" s="312"/>
      <c r="IA1" s="312"/>
      <c r="IB1" s="312"/>
      <c r="IC1" s="312"/>
      <c r="ID1" s="312"/>
      <c r="IE1" s="312"/>
      <c r="IF1" s="312"/>
      <c r="IG1" s="312"/>
      <c r="IH1" s="312"/>
      <c r="II1" s="312"/>
      <c r="IJ1" s="312"/>
      <c r="IK1" s="312"/>
      <c r="IL1" s="312"/>
      <c r="IM1" s="312"/>
      <c r="IN1" s="312"/>
      <c r="IO1" s="312"/>
      <c r="IP1" s="312"/>
      <c r="IQ1" s="312"/>
      <c r="IR1" s="312"/>
      <c r="IS1" s="312"/>
      <c r="IT1" s="312"/>
      <c r="IU1" s="312"/>
      <c r="IV1" s="312"/>
    </row>
    <row r="2" spans="1:256" ht="17.25">
      <c r="A2" s="312"/>
      <c r="B2" s="314" t="s">
        <v>287</v>
      </c>
      <c r="C2" s="315"/>
      <c r="D2" s="315"/>
      <c r="E2" s="316"/>
      <c r="F2" s="316"/>
      <c r="G2" s="316"/>
      <c r="H2" s="316"/>
      <c r="I2" s="316"/>
      <c r="J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/>
      <c r="DR2" s="312"/>
      <c r="DS2" s="312"/>
      <c r="DT2" s="312"/>
      <c r="DU2" s="312"/>
      <c r="DV2" s="312"/>
      <c r="DW2" s="312"/>
      <c r="DX2" s="312"/>
      <c r="DY2" s="312"/>
      <c r="DZ2" s="312"/>
      <c r="EA2" s="312"/>
      <c r="EB2" s="312"/>
      <c r="EC2" s="312"/>
      <c r="ED2" s="312"/>
      <c r="EE2" s="312"/>
      <c r="EF2" s="312"/>
      <c r="EG2" s="312"/>
      <c r="EH2" s="312"/>
      <c r="EI2" s="312"/>
      <c r="EJ2" s="312"/>
      <c r="EK2" s="312"/>
      <c r="EL2" s="312"/>
      <c r="EM2" s="312"/>
      <c r="EN2" s="312"/>
      <c r="EO2" s="312"/>
      <c r="EP2" s="312"/>
      <c r="EQ2" s="312"/>
      <c r="ER2" s="312"/>
      <c r="ES2" s="312"/>
      <c r="ET2" s="312"/>
      <c r="EU2" s="312"/>
      <c r="EV2" s="312"/>
      <c r="EW2" s="312"/>
      <c r="EX2" s="312"/>
      <c r="EY2" s="312"/>
      <c r="EZ2" s="312"/>
      <c r="FA2" s="312"/>
      <c r="FB2" s="312"/>
      <c r="FC2" s="312"/>
      <c r="FD2" s="312"/>
      <c r="FE2" s="312"/>
      <c r="FF2" s="312"/>
      <c r="FG2" s="312"/>
      <c r="FH2" s="312"/>
      <c r="FI2" s="312"/>
      <c r="FJ2" s="312"/>
      <c r="FK2" s="312"/>
      <c r="FL2" s="312"/>
      <c r="FM2" s="312"/>
      <c r="FN2" s="312"/>
      <c r="FO2" s="312"/>
      <c r="FP2" s="312"/>
      <c r="FQ2" s="312"/>
      <c r="FR2" s="312"/>
      <c r="FS2" s="312"/>
      <c r="FT2" s="312"/>
      <c r="FU2" s="312"/>
      <c r="FV2" s="312"/>
      <c r="FW2" s="312"/>
      <c r="FX2" s="312"/>
      <c r="FY2" s="312"/>
      <c r="FZ2" s="312"/>
      <c r="GA2" s="312"/>
      <c r="GB2" s="312"/>
      <c r="GC2" s="312"/>
      <c r="GD2" s="312"/>
      <c r="GE2" s="312"/>
      <c r="GF2" s="312"/>
      <c r="GG2" s="312"/>
      <c r="GH2" s="312"/>
      <c r="GI2" s="312"/>
      <c r="GJ2" s="312"/>
      <c r="GK2" s="312"/>
      <c r="GL2" s="312"/>
      <c r="GM2" s="312"/>
      <c r="GN2" s="312"/>
      <c r="GO2" s="312"/>
      <c r="GP2" s="312"/>
      <c r="GQ2" s="312"/>
      <c r="GR2" s="312"/>
      <c r="GS2" s="312"/>
      <c r="GT2" s="312"/>
      <c r="GU2" s="312"/>
      <c r="GV2" s="312"/>
      <c r="GW2" s="312"/>
      <c r="GX2" s="312"/>
      <c r="GY2" s="312"/>
      <c r="GZ2" s="312"/>
      <c r="HA2" s="312"/>
      <c r="HB2" s="312"/>
      <c r="HC2" s="312"/>
      <c r="HD2" s="312"/>
      <c r="HE2" s="312"/>
      <c r="HF2" s="312"/>
      <c r="HG2" s="312"/>
      <c r="HH2" s="312"/>
      <c r="HI2" s="312"/>
      <c r="HJ2" s="312"/>
      <c r="HK2" s="312"/>
      <c r="HL2" s="312"/>
      <c r="HM2" s="312"/>
      <c r="HN2" s="312"/>
      <c r="HO2" s="312"/>
      <c r="HP2" s="312"/>
      <c r="HQ2" s="312"/>
      <c r="HR2" s="312"/>
      <c r="HS2" s="312"/>
      <c r="HT2" s="312"/>
      <c r="HU2" s="312"/>
      <c r="HV2" s="312"/>
      <c r="HW2" s="312"/>
      <c r="HX2" s="312"/>
      <c r="HY2" s="312"/>
      <c r="HZ2" s="312"/>
      <c r="IA2" s="312"/>
      <c r="IB2" s="312"/>
      <c r="IC2" s="312"/>
      <c r="ID2" s="312"/>
      <c r="IE2" s="312"/>
      <c r="IF2" s="312"/>
      <c r="IG2" s="312"/>
      <c r="IH2" s="312"/>
      <c r="II2" s="312"/>
      <c r="IJ2" s="312"/>
      <c r="IK2" s="312"/>
      <c r="IL2" s="312"/>
      <c r="IM2" s="312"/>
      <c r="IN2" s="312"/>
      <c r="IO2" s="312"/>
      <c r="IP2" s="312"/>
      <c r="IQ2" s="312"/>
      <c r="IR2" s="312"/>
      <c r="IS2" s="312"/>
      <c r="IT2" s="312"/>
      <c r="IU2" s="312"/>
      <c r="IV2" s="312"/>
    </row>
    <row r="4" ht="12.75">
      <c r="B4" s="316" t="s">
        <v>174</v>
      </c>
    </row>
    <row r="5" ht="13.5" thickBot="1"/>
    <row r="6" spans="2:9" ht="13.5" thickBot="1">
      <c r="B6" s="319" t="s">
        <v>288</v>
      </c>
      <c r="C6" s="320" t="s">
        <v>283</v>
      </c>
      <c r="D6" s="320"/>
      <c r="E6" s="320"/>
      <c r="F6" s="320"/>
      <c r="G6" s="320"/>
      <c r="H6" s="321"/>
      <c r="I6" s="322"/>
    </row>
    <row r="7" spans="2:9" ht="23.25">
      <c r="B7" s="323"/>
      <c r="C7" s="324" t="s">
        <v>291</v>
      </c>
      <c r="D7" s="441" t="s">
        <v>293</v>
      </c>
      <c r="E7" s="325">
        <v>2020</v>
      </c>
      <c r="F7" s="325">
        <v>2030</v>
      </c>
      <c r="G7" s="325">
        <v>2040</v>
      </c>
      <c r="H7" s="326">
        <v>2050</v>
      </c>
      <c r="I7" s="327"/>
    </row>
    <row r="8" spans="2:9" ht="15.75" thickBot="1">
      <c r="B8" s="328"/>
      <c r="C8" s="329" t="s">
        <v>292</v>
      </c>
      <c r="D8" s="330" t="s">
        <v>294</v>
      </c>
      <c r="E8" s="330" t="s">
        <v>295</v>
      </c>
      <c r="F8" s="330" t="s">
        <v>296</v>
      </c>
      <c r="G8" s="330" t="s">
        <v>297</v>
      </c>
      <c r="H8" s="331" t="s">
        <v>298</v>
      </c>
      <c r="I8" s="327"/>
    </row>
    <row r="9" spans="2:11" ht="15" thickBot="1">
      <c r="B9" s="332" t="s">
        <v>22</v>
      </c>
      <c r="C9" s="445">
        <f>'monitoring indicators'!D5</f>
        <v>1510395</v>
      </c>
      <c r="D9" s="446"/>
      <c r="E9" s="446"/>
      <c r="F9" s="446"/>
      <c r="G9" s="447"/>
      <c r="H9" s="448"/>
      <c r="I9" s="337"/>
      <c r="K9" s="466"/>
    </row>
    <row r="10" spans="2:11" ht="14.25">
      <c r="B10" s="338" t="s">
        <v>0</v>
      </c>
      <c r="C10" s="445">
        <f>'monitoring indicators'!D6</f>
        <v>2237930.48363894</v>
      </c>
      <c r="D10" s="446"/>
      <c r="E10" s="449"/>
      <c r="F10" s="449"/>
      <c r="G10" s="450"/>
      <c r="H10" s="451"/>
      <c r="I10" s="337"/>
      <c r="K10" s="466"/>
    </row>
    <row r="11" spans="2:11" ht="14.25">
      <c r="B11" s="338" t="s">
        <v>21</v>
      </c>
      <c r="C11" s="445">
        <f>'monitoring indicators'!D7</f>
        <v>288000000</v>
      </c>
      <c r="D11" s="449">
        <v>296000000</v>
      </c>
      <c r="E11" s="449">
        <v>309000000</v>
      </c>
      <c r="F11" s="449">
        <v>335000000</v>
      </c>
      <c r="G11" s="449">
        <v>359000000</v>
      </c>
      <c r="H11" s="449">
        <v>381000000</v>
      </c>
      <c r="I11" s="337"/>
      <c r="K11" s="466"/>
    </row>
    <row r="12" spans="2:11" ht="15" thickBot="1">
      <c r="B12" s="344" t="s">
        <v>94</v>
      </c>
      <c r="C12" s="452">
        <f>C11*0.85</f>
        <v>244800000</v>
      </c>
      <c r="D12" s="452">
        <v>252000000</v>
      </c>
      <c r="E12" s="452">
        <v>263000000</v>
      </c>
      <c r="F12" s="452">
        <v>285000000</v>
      </c>
      <c r="G12" s="453">
        <v>304000000</v>
      </c>
      <c r="H12" s="454">
        <v>324000000</v>
      </c>
      <c r="I12" s="349"/>
      <c r="K12" s="466"/>
    </row>
    <row r="13" spans="2:9" ht="13.5" thickBot="1">
      <c r="B13" s="488" t="s">
        <v>183</v>
      </c>
      <c r="C13" s="489"/>
      <c r="D13" s="489"/>
      <c r="E13" s="489"/>
      <c r="F13" s="489"/>
      <c r="G13" s="489"/>
      <c r="H13" s="489"/>
      <c r="I13" s="490"/>
    </row>
    <row r="14" spans="2:9" ht="12.75">
      <c r="B14" s="350" t="s">
        <v>1</v>
      </c>
      <c r="C14" s="351"/>
      <c r="D14" s="352"/>
      <c r="E14" s="352"/>
      <c r="F14" s="352"/>
      <c r="G14" s="352"/>
      <c r="H14" s="353"/>
      <c r="I14" s="354" t="s">
        <v>93</v>
      </c>
    </row>
    <row r="15" spans="2:11" ht="15" thickBot="1">
      <c r="B15" s="344" t="s">
        <v>3</v>
      </c>
      <c r="C15" s="355">
        <v>0.33604787408086795</v>
      </c>
      <c r="D15" s="355">
        <v>0.3564171788474562</v>
      </c>
      <c r="E15" s="355">
        <v>0.3969236817237609</v>
      </c>
      <c r="F15" s="355">
        <v>0.4465708675255039</v>
      </c>
      <c r="G15" s="355">
        <v>0.4760864885283317</v>
      </c>
      <c r="H15" s="356">
        <v>0.5063133090653553</v>
      </c>
      <c r="I15" s="357" t="s">
        <v>184</v>
      </c>
      <c r="K15" s="466"/>
    </row>
    <row r="16" spans="2:11" ht="14.25">
      <c r="B16" s="350" t="s">
        <v>2</v>
      </c>
      <c r="C16" s="352"/>
      <c r="D16" s="352"/>
      <c r="E16" s="352"/>
      <c r="F16" s="352"/>
      <c r="G16" s="352"/>
      <c r="H16" s="353"/>
      <c r="I16" s="358"/>
      <c r="K16" s="466"/>
    </row>
    <row r="17" spans="2:11" ht="15" thickBot="1">
      <c r="B17" s="344" t="s">
        <v>3</v>
      </c>
      <c r="C17" s="355">
        <v>0.2733088053230926</v>
      </c>
      <c r="D17" s="355">
        <v>0.2874828912280376</v>
      </c>
      <c r="E17" s="355">
        <v>0.33283885148181863</v>
      </c>
      <c r="F17" s="355">
        <v>0.3985909291816794</v>
      </c>
      <c r="G17" s="355">
        <v>0.45135127594186863</v>
      </c>
      <c r="H17" s="356">
        <v>0.5014984460587338</v>
      </c>
      <c r="I17" s="359"/>
      <c r="K17" s="466"/>
    </row>
    <row r="18" spans="2:11" ht="14.25">
      <c r="B18" s="350" t="s">
        <v>4</v>
      </c>
      <c r="C18" s="352"/>
      <c r="D18" s="352"/>
      <c r="E18" s="352"/>
      <c r="F18" s="352"/>
      <c r="G18" s="352"/>
      <c r="H18" s="353"/>
      <c r="I18" s="358"/>
      <c r="K18" s="466"/>
    </row>
    <row r="19" spans="2:11" ht="15" thickBot="1">
      <c r="B19" s="344" t="s">
        <v>3</v>
      </c>
      <c r="C19" s="355">
        <v>0.2890030553867853</v>
      </c>
      <c r="D19" s="355">
        <v>0.30461397153010955</v>
      </c>
      <c r="E19" s="355">
        <v>0.3512166954531205</v>
      </c>
      <c r="F19" s="355">
        <v>0.41629163955668436</v>
      </c>
      <c r="G19" s="355">
        <v>0.4657363080978005</v>
      </c>
      <c r="H19" s="356">
        <v>0.5122187024639815</v>
      </c>
      <c r="I19" s="359"/>
      <c r="K19" s="466"/>
    </row>
    <row r="20" spans="2:11" ht="14.25">
      <c r="B20" s="350" t="s">
        <v>11</v>
      </c>
      <c r="C20" s="352"/>
      <c r="D20" s="352"/>
      <c r="E20" s="352"/>
      <c r="F20" s="352"/>
      <c r="G20" s="352"/>
      <c r="H20" s="353"/>
      <c r="I20" s="358"/>
      <c r="K20" s="466"/>
    </row>
    <row r="21" spans="2:11" ht="15" thickBot="1">
      <c r="B21" s="360" t="s">
        <v>3</v>
      </c>
      <c r="C21" s="355">
        <v>0.32350921536535954</v>
      </c>
      <c r="D21" s="355">
        <v>0.34709178812841196</v>
      </c>
      <c r="E21" s="355">
        <v>0.3797241078462051</v>
      </c>
      <c r="F21" s="355">
        <v>0.4228841909983357</v>
      </c>
      <c r="G21" s="355">
        <v>0.4505786544173827</v>
      </c>
      <c r="H21" s="356">
        <v>0.48232376473194993</v>
      </c>
      <c r="I21" s="361"/>
      <c r="K21" s="466"/>
    </row>
    <row r="22" spans="2:11" ht="15" thickBot="1">
      <c r="B22" s="319" t="s">
        <v>90</v>
      </c>
      <c r="C22" s="362"/>
      <c r="D22" s="362"/>
      <c r="E22" s="362"/>
      <c r="F22" s="362"/>
      <c r="G22" s="362"/>
      <c r="H22" s="362"/>
      <c r="I22" s="349"/>
      <c r="K22" s="466"/>
    </row>
    <row r="23" spans="2:11" ht="14.25">
      <c r="B23" s="363" t="s">
        <v>24</v>
      </c>
      <c r="C23" s="351"/>
      <c r="D23" s="364"/>
      <c r="E23" s="364"/>
      <c r="F23" s="364"/>
      <c r="G23" s="364"/>
      <c r="H23" s="353"/>
      <c r="I23" s="365" t="s">
        <v>58</v>
      </c>
      <c r="K23" s="466"/>
    </row>
    <row r="24" spans="2:11" ht="14.25">
      <c r="B24" s="366" t="s">
        <v>7</v>
      </c>
      <c r="C24" s="367">
        <v>0.11100003513715276</v>
      </c>
      <c r="D24" s="367">
        <v>0.08889543497479697</v>
      </c>
      <c r="E24" s="367">
        <v>0.05612350960096539</v>
      </c>
      <c r="F24" s="367">
        <v>0.03135439462429606</v>
      </c>
      <c r="G24" s="367">
        <v>0.030152898980916852</v>
      </c>
      <c r="H24" s="368">
        <v>0.029534683209529164</v>
      </c>
      <c r="I24" s="369" t="s">
        <v>184</v>
      </c>
      <c r="K24" s="466"/>
    </row>
    <row r="25" spans="2:11" ht="14.25">
      <c r="B25" s="366" t="s">
        <v>8</v>
      </c>
      <c r="C25" s="367">
        <v>0.4252406943569948</v>
      </c>
      <c r="D25" s="367">
        <v>0.42419464803890256</v>
      </c>
      <c r="E25" s="367">
        <v>0.38731644210092037</v>
      </c>
      <c r="F25" s="367">
        <v>0.31789196517105817</v>
      </c>
      <c r="G25" s="367">
        <v>0.2561068148469524</v>
      </c>
      <c r="H25" s="368">
        <v>0.21437267504878102</v>
      </c>
      <c r="I25" s="337"/>
      <c r="K25" s="466"/>
    </row>
    <row r="26" spans="2:11" ht="14.25">
      <c r="B26" s="370" t="s">
        <v>10</v>
      </c>
      <c r="C26" s="367">
        <v>0.4282812485410028</v>
      </c>
      <c r="D26" s="367">
        <v>0.4238482393307143</v>
      </c>
      <c r="E26" s="367">
        <v>0.43560013116207125</v>
      </c>
      <c r="F26" s="367">
        <v>0.43474959486996745</v>
      </c>
      <c r="G26" s="367">
        <v>0.4125449043434406</v>
      </c>
      <c r="H26" s="368">
        <v>0.3701798023438372</v>
      </c>
      <c r="I26" s="337"/>
      <c r="K26" s="466"/>
    </row>
    <row r="27" spans="2:11" ht="15" thickBot="1">
      <c r="B27" s="371" t="s">
        <v>9</v>
      </c>
      <c r="C27" s="355">
        <v>0.03547802196484962</v>
      </c>
      <c r="D27" s="355">
        <v>0.06306167765558596</v>
      </c>
      <c r="E27" s="355">
        <v>0.12095991713604284</v>
      </c>
      <c r="F27" s="355">
        <v>0.21600404533467815</v>
      </c>
      <c r="G27" s="355">
        <v>0.30119538182869</v>
      </c>
      <c r="H27" s="372">
        <v>0.3859128393978529</v>
      </c>
      <c r="I27" s="349"/>
      <c r="K27" s="466"/>
    </row>
    <row r="28" spans="2:11" ht="14.25">
      <c r="B28" s="363" t="s">
        <v>133</v>
      </c>
      <c r="C28" s="351"/>
      <c r="D28" s="364"/>
      <c r="E28" s="364"/>
      <c r="F28" s="364"/>
      <c r="G28" s="364"/>
      <c r="H28" s="353"/>
      <c r="I28" s="365" t="s">
        <v>58</v>
      </c>
      <c r="K28" s="466"/>
    </row>
    <row r="29" spans="2:11" ht="14.25">
      <c r="B29" s="366" t="s">
        <v>7</v>
      </c>
      <c r="C29" s="367">
        <v>0.0847512998322382</v>
      </c>
      <c r="D29" s="367">
        <v>0.06706383189048179</v>
      </c>
      <c r="E29" s="367">
        <v>0.04231234311621888</v>
      </c>
      <c r="F29" s="367">
        <v>0.02346918002969511</v>
      </c>
      <c r="G29" s="367">
        <v>0.02258271676730852</v>
      </c>
      <c r="H29" s="368">
        <v>0.022099894216047265</v>
      </c>
      <c r="I29" s="369" t="s">
        <v>184</v>
      </c>
      <c r="K29" s="466"/>
    </row>
    <row r="30" spans="2:11" ht="14.25">
      <c r="B30" s="366" t="s">
        <v>8</v>
      </c>
      <c r="C30" s="367">
        <v>0.04980577121588199</v>
      </c>
      <c r="D30" s="367">
        <v>0.04320403046871107</v>
      </c>
      <c r="E30" s="367">
        <v>0.028923794228256503</v>
      </c>
      <c r="F30" s="367">
        <v>0.010684689364674788</v>
      </c>
      <c r="G30" s="367">
        <v>0.005750684754201443</v>
      </c>
      <c r="H30" s="368">
        <v>0.00562773407855279</v>
      </c>
      <c r="I30" s="337"/>
      <c r="K30" s="466"/>
    </row>
    <row r="31" spans="2:11" ht="14.25">
      <c r="B31" s="370" t="s">
        <v>10</v>
      </c>
      <c r="C31" s="367">
        <v>0.3311289105750448</v>
      </c>
      <c r="D31" s="367">
        <v>0.3422708925002665</v>
      </c>
      <c r="E31" s="367">
        <v>0.2996135706532127</v>
      </c>
      <c r="F31" s="367">
        <v>0.22385843220210083</v>
      </c>
      <c r="G31" s="367">
        <v>0.15809719959804636</v>
      </c>
      <c r="H31" s="368">
        <v>0.11435984971913667</v>
      </c>
      <c r="I31" s="337"/>
      <c r="K31" s="466"/>
    </row>
    <row r="32" spans="2:11" ht="15" thickBot="1">
      <c r="B32" s="371" t="s">
        <v>9</v>
      </c>
      <c r="C32" s="355">
        <v>0.534314018376835</v>
      </c>
      <c r="D32" s="355">
        <v>0.5474612451405407</v>
      </c>
      <c r="E32" s="355">
        <v>0.6291502920023119</v>
      </c>
      <c r="F32" s="355">
        <v>0.7419876984035293</v>
      </c>
      <c r="G32" s="355">
        <v>0.8135693988804436</v>
      </c>
      <c r="H32" s="372">
        <v>0.8579125219862631</v>
      </c>
      <c r="I32" s="349"/>
      <c r="K32" s="466"/>
    </row>
    <row r="33" spans="2:11" ht="14.25">
      <c r="B33" s="363" t="s">
        <v>134</v>
      </c>
      <c r="C33" s="351"/>
      <c r="D33" s="364"/>
      <c r="E33" s="364"/>
      <c r="F33" s="364"/>
      <c r="G33" s="364"/>
      <c r="H33" s="353"/>
      <c r="I33" s="365" t="s">
        <v>58</v>
      </c>
      <c r="K33" s="466"/>
    </row>
    <row r="34" spans="2:11" ht="14.25">
      <c r="B34" s="366" t="s">
        <v>7</v>
      </c>
      <c r="C34" s="367">
        <v>0.09055681246260504</v>
      </c>
      <c r="D34" s="367">
        <v>0.07212760010890895</v>
      </c>
      <c r="E34" s="367">
        <v>0.04556492855281726</v>
      </c>
      <c r="F34" s="367">
        <v>0.025479253917763536</v>
      </c>
      <c r="G34" s="367">
        <v>0.024650926562131345</v>
      </c>
      <c r="H34" s="368">
        <v>0.02422181388179772</v>
      </c>
      <c r="I34" s="369" t="s">
        <v>184</v>
      </c>
      <c r="K34" s="466"/>
    </row>
    <row r="35" spans="2:11" ht="14.25">
      <c r="B35" s="366" t="s">
        <v>8</v>
      </c>
      <c r="C35" s="367">
        <v>0.06021538944761536</v>
      </c>
      <c r="D35" s="367">
        <v>0.049466938441856595</v>
      </c>
      <c r="E35" s="367">
        <v>0.037160674625160296</v>
      </c>
      <c r="F35" s="367">
        <v>0.01639217561992649</v>
      </c>
      <c r="G35" s="367">
        <v>0.009992207047567528</v>
      </c>
      <c r="H35" s="368">
        <v>0.00932153327281522</v>
      </c>
      <c r="I35" s="337"/>
      <c r="K35" s="466"/>
    </row>
    <row r="36" spans="2:11" ht="14.25">
      <c r="B36" s="370" t="s">
        <v>185</v>
      </c>
      <c r="C36" s="367">
        <v>0.1545407002653715</v>
      </c>
      <c r="D36" s="367">
        <v>0.14767529618947062</v>
      </c>
      <c r="E36" s="367">
        <v>0.16576154463166579</v>
      </c>
      <c r="F36" s="367">
        <v>0.15080683845675596</v>
      </c>
      <c r="G36" s="367">
        <v>0.1264817891733364</v>
      </c>
      <c r="H36" s="368">
        <v>0.10664755479774778</v>
      </c>
      <c r="I36" s="337"/>
      <c r="K36" s="466"/>
    </row>
    <row r="37" spans="2:11" ht="15" thickBot="1">
      <c r="B37" s="371" t="s">
        <v>186</v>
      </c>
      <c r="C37" s="355">
        <v>0.6946870978244082</v>
      </c>
      <c r="D37" s="355">
        <v>0.7307301652597635</v>
      </c>
      <c r="E37" s="355">
        <v>0.7515128521903567</v>
      </c>
      <c r="F37" s="355">
        <v>0.807321732005554</v>
      </c>
      <c r="G37" s="355">
        <v>0.8388750772169651</v>
      </c>
      <c r="H37" s="372">
        <v>0.8598090980476395</v>
      </c>
      <c r="I37" s="349"/>
      <c r="K37" s="466"/>
    </row>
    <row r="38" spans="2:11" ht="14.25">
      <c r="B38" s="363" t="s">
        <v>135</v>
      </c>
      <c r="C38" s="351"/>
      <c r="D38" s="364"/>
      <c r="E38" s="364"/>
      <c r="F38" s="364"/>
      <c r="G38" s="364"/>
      <c r="H38" s="353"/>
      <c r="I38" s="365" t="s">
        <v>58</v>
      </c>
      <c r="K38" s="466"/>
    </row>
    <row r="39" spans="2:11" ht="14.25">
      <c r="B39" s="366" t="s">
        <v>187</v>
      </c>
      <c r="C39" s="367">
        <v>0.8076442526942484</v>
      </c>
      <c r="D39" s="367">
        <v>0.8129446726719941</v>
      </c>
      <c r="E39" s="367">
        <v>0.7162255706238548</v>
      </c>
      <c r="F39" s="367">
        <v>0.6143648822502021</v>
      </c>
      <c r="G39" s="367">
        <v>0.5324668357589469</v>
      </c>
      <c r="H39" s="368">
        <v>0.4615825678237673</v>
      </c>
      <c r="I39" s="369" t="s">
        <v>184</v>
      </c>
      <c r="K39" s="466"/>
    </row>
    <row r="40" spans="2:11" ht="14.25">
      <c r="B40" s="366" t="s">
        <v>188</v>
      </c>
      <c r="C40" s="367">
        <v>0.1505227012574879</v>
      </c>
      <c r="D40" s="367">
        <v>0.11794218932613289</v>
      </c>
      <c r="E40" s="367">
        <v>0.13894203509146247</v>
      </c>
      <c r="F40" s="367">
        <v>0.12211872637746307</v>
      </c>
      <c r="G40" s="367">
        <v>0.09482581095046538</v>
      </c>
      <c r="H40" s="368">
        <v>0.05767856906785283</v>
      </c>
      <c r="I40" s="337"/>
      <c r="K40" s="466"/>
    </row>
    <row r="41" spans="2:11" ht="14.25">
      <c r="B41" s="370" t="s">
        <v>189</v>
      </c>
      <c r="C41" s="367">
        <v>0.04183218124732983</v>
      </c>
      <c r="D41" s="367">
        <v>0.06910934618601897</v>
      </c>
      <c r="E41" s="367">
        <v>0.14479040482075076</v>
      </c>
      <c r="F41" s="367">
        <v>0.2625747636307637</v>
      </c>
      <c r="G41" s="367">
        <v>0.3642916807585541</v>
      </c>
      <c r="H41" s="368">
        <v>0.44399721403346526</v>
      </c>
      <c r="I41" s="337"/>
      <c r="K41" s="466"/>
    </row>
    <row r="42" spans="2:11" ht="15" thickBot="1">
      <c r="B42" s="371" t="s">
        <v>190</v>
      </c>
      <c r="C42" s="355">
        <v>8.648009334440609E-07</v>
      </c>
      <c r="D42" s="355">
        <v>3.7918158538857547E-06</v>
      </c>
      <c r="E42" s="355">
        <v>4.198946393136338E-05</v>
      </c>
      <c r="F42" s="355">
        <v>0.000941627741571112</v>
      </c>
      <c r="G42" s="355">
        <v>0.008415672532033567</v>
      </c>
      <c r="H42" s="372">
        <v>0.03674164907491452</v>
      </c>
      <c r="I42" s="349"/>
      <c r="K42" s="466"/>
    </row>
    <row r="43" spans="2:9" ht="13.5" thickBot="1">
      <c r="B43" s="319" t="s">
        <v>84</v>
      </c>
      <c r="C43" s="362"/>
      <c r="D43" s="362"/>
      <c r="E43" s="362"/>
      <c r="F43" s="362"/>
      <c r="G43" s="362"/>
      <c r="H43" s="362"/>
      <c r="I43" s="373"/>
    </row>
    <row r="44" spans="2:11" ht="14.25">
      <c r="B44" s="374" t="s">
        <v>85</v>
      </c>
      <c r="C44" s="351"/>
      <c r="D44" s="364"/>
      <c r="E44" s="364"/>
      <c r="F44" s="364"/>
      <c r="G44" s="364"/>
      <c r="H44" s="353"/>
      <c r="I44" s="327" t="s">
        <v>58</v>
      </c>
      <c r="K44" s="466"/>
    </row>
    <row r="45" spans="2:11" ht="14.25">
      <c r="B45" s="375" t="s">
        <v>12</v>
      </c>
      <c r="C45" s="462">
        <v>0.014672203796597484</v>
      </c>
      <c r="D45" s="462">
        <v>0.026030812978027205</v>
      </c>
      <c r="E45" s="462">
        <v>0.04964974768678599</v>
      </c>
      <c r="F45" s="462">
        <v>0.09539583336230398</v>
      </c>
      <c r="G45" s="462">
        <v>0.13813653414434562</v>
      </c>
      <c r="H45" s="463">
        <v>0.18037181828563154</v>
      </c>
      <c r="I45" s="378" t="s">
        <v>284</v>
      </c>
      <c r="K45" s="466"/>
    </row>
    <row r="46" spans="2:11" ht="14.25">
      <c r="B46" s="375" t="s">
        <v>28</v>
      </c>
      <c r="C46" s="462">
        <v>0.2800812618391943</v>
      </c>
      <c r="D46" s="462">
        <v>0.3104126900694194</v>
      </c>
      <c r="E46" s="462">
        <v>0.33476735374697875</v>
      </c>
      <c r="F46" s="462">
        <v>0.46223065617604825</v>
      </c>
      <c r="G46" s="462">
        <v>0.542470238585982</v>
      </c>
      <c r="H46" s="463">
        <v>0.6001484460745969</v>
      </c>
      <c r="I46" s="327"/>
      <c r="K46" s="466"/>
    </row>
    <row r="47" spans="2:11" ht="15" thickBot="1">
      <c r="B47" s="329" t="s">
        <v>29</v>
      </c>
      <c r="C47" s="464">
        <v>0.7052465343642083</v>
      </c>
      <c r="D47" s="464">
        <v>0.6635564969525535</v>
      </c>
      <c r="E47" s="464">
        <v>0.6155828985662353</v>
      </c>
      <c r="F47" s="464">
        <v>0.4423735104616478</v>
      </c>
      <c r="G47" s="464">
        <v>0.3193932272696724</v>
      </c>
      <c r="H47" s="465">
        <v>0.21947973563977152</v>
      </c>
      <c r="I47" s="327"/>
      <c r="K47" s="466"/>
    </row>
    <row r="48" spans="2:9" ht="12.75">
      <c r="B48" s="374" t="s">
        <v>87</v>
      </c>
      <c r="C48" s="351"/>
      <c r="D48" s="364"/>
      <c r="E48" s="364"/>
      <c r="F48" s="364"/>
      <c r="G48" s="364"/>
      <c r="H48" s="353"/>
      <c r="I48" s="381" t="s">
        <v>58</v>
      </c>
    </row>
    <row r="49" spans="2:11" ht="14.25">
      <c r="B49" s="375" t="s">
        <v>12</v>
      </c>
      <c r="C49" s="376">
        <v>0.030777537796976243</v>
      </c>
      <c r="D49" s="376">
        <v>0.03407513113236656</v>
      </c>
      <c r="E49" s="376">
        <v>0.037372724467756864</v>
      </c>
      <c r="F49" s="376">
        <v>0.050563097809318114</v>
      </c>
      <c r="G49" s="462">
        <v>0.06375347115087936</v>
      </c>
      <c r="H49" s="377">
        <v>0.0769438444924406</v>
      </c>
      <c r="I49" s="378" t="s">
        <v>284</v>
      </c>
      <c r="K49" s="466"/>
    </row>
    <row r="50" spans="2:11" ht="14.25">
      <c r="B50" s="375" t="s">
        <v>65</v>
      </c>
      <c r="C50" s="376">
        <v>0.004063885415482551</v>
      </c>
      <c r="D50" s="376">
        <v>0.004063885415482551</v>
      </c>
      <c r="E50" s="376">
        <v>0.004063885415482551</v>
      </c>
      <c r="F50" s="376">
        <v>0.004063885415482551</v>
      </c>
      <c r="G50" s="462">
        <v>0.004063885415482551</v>
      </c>
      <c r="H50" s="377">
        <v>0.004063885415482551</v>
      </c>
      <c r="I50" s="327"/>
      <c r="K50" s="466"/>
    </row>
    <row r="51" spans="2:11" ht="14.25">
      <c r="B51" s="375" t="s">
        <v>15</v>
      </c>
      <c r="C51" s="376">
        <v>0.03430146640900307</v>
      </c>
      <c r="D51" s="376">
        <v>0.017150733204501535</v>
      </c>
      <c r="E51" s="376">
        <v>0</v>
      </c>
      <c r="F51" s="376">
        <v>0</v>
      </c>
      <c r="G51" s="462">
        <v>0</v>
      </c>
      <c r="H51" s="377">
        <v>0</v>
      </c>
      <c r="I51" s="327"/>
      <c r="K51" s="466"/>
    </row>
    <row r="52" spans="2:11" ht="14.25">
      <c r="B52" s="375" t="s">
        <v>16</v>
      </c>
      <c r="C52" s="376">
        <v>0.00014209389564624303</v>
      </c>
      <c r="D52" s="376">
        <v>7.104694782312151E-05</v>
      </c>
      <c r="E52" s="376">
        <v>0</v>
      </c>
      <c r="F52" s="376">
        <v>0</v>
      </c>
      <c r="G52" s="462">
        <v>0</v>
      </c>
      <c r="H52" s="377">
        <v>0</v>
      </c>
      <c r="I52" s="327"/>
      <c r="K52" s="466"/>
    </row>
    <row r="53" spans="2:11" ht="14.25">
      <c r="B53" s="375" t="s">
        <v>31</v>
      </c>
      <c r="C53" s="376">
        <v>0.17369557803796748</v>
      </c>
      <c r="D53" s="376">
        <v>0.17059387128728948</v>
      </c>
      <c r="E53" s="376">
        <v>0.1674921645366115</v>
      </c>
      <c r="F53" s="376">
        <v>0.15508533753389955</v>
      </c>
      <c r="G53" s="462">
        <v>0.14267851053118757</v>
      </c>
      <c r="H53" s="377">
        <v>0.13027168352847562</v>
      </c>
      <c r="I53" s="327"/>
      <c r="K53" s="466"/>
    </row>
    <row r="54" spans="2:11" ht="15" thickBot="1">
      <c r="B54" s="375" t="s">
        <v>32</v>
      </c>
      <c r="C54" s="379">
        <v>0.7570194384449244</v>
      </c>
      <c r="D54" s="379">
        <v>0.7740453320125367</v>
      </c>
      <c r="E54" s="379">
        <v>0.7910712255801491</v>
      </c>
      <c r="F54" s="379">
        <v>0.7902876792412998</v>
      </c>
      <c r="G54" s="379">
        <v>0.7895041329024506</v>
      </c>
      <c r="H54" s="380">
        <v>0.7887205865636012</v>
      </c>
      <c r="I54" s="327"/>
      <c r="K54" s="466"/>
    </row>
    <row r="55" spans="2:9" ht="12.75">
      <c r="B55" s="350" t="s">
        <v>88</v>
      </c>
      <c r="C55" s="351"/>
      <c r="D55" s="364"/>
      <c r="E55" s="364"/>
      <c r="F55" s="364"/>
      <c r="G55" s="364"/>
      <c r="H55" s="353"/>
      <c r="I55" s="382" t="s">
        <v>58</v>
      </c>
    </row>
    <row r="56" spans="2:11" ht="14.25">
      <c r="B56" s="383" t="s">
        <v>12</v>
      </c>
      <c r="C56" s="459">
        <v>0.030777537796976243</v>
      </c>
      <c r="D56" s="459">
        <v>0.03407513113236656</v>
      </c>
      <c r="E56" s="459">
        <v>0.037372724467756864</v>
      </c>
      <c r="F56" s="459">
        <v>0.050563097809318114</v>
      </c>
      <c r="G56" s="459">
        <v>0.06375347115087936</v>
      </c>
      <c r="H56" s="467">
        <v>0.0769438444924406</v>
      </c>
      <c r="I56" s="378" t="s">
        <v>284</v>
      </c>
      <c r="K56" s="466"/>
    </row>
    <row r="57" spans="2:11" ht="27">
      <c r="B57" s="383" t="s">
        <v>191</v>
      </c>
      <c r="C57" s="367"/>
      <c r="D57" s="367"/>
      <c r="E57" s="367"/>
      <c r="F57" s="367"/>
      <c r="G57" s="367"/>
      <c r="H57" s="368"/>
      <c r="I57" s="327"/>
      <c r="K57" s="466"/>
    </row>
    <row r="58" spans="2:11" ht="27">
      <c r="B58" s="383" t="s">
        <v>192</v>
      </c>
      <c r="C58" s="367"/>
      <c r="D58" s="367"/>
      <c r="E58" s="367"/>
      <c r="F58" s="367"/>
      <c r="G58" s="367"/>
      <c r="H58" s="368"/>
      <c r="I58" s="327"/>
      <c r="K58" s="466"/>
    </row>
    <row r="59" spans="2:11" ht="27">
      <c r="B59" s="383" t="s">
        <v>193</v>
      </c>
      <c r="C59" s="367"/>
      <c r="D59" s="367"/>
      <c r="E59" s="367"/>
      <c r="F59" s="367"/>
      <c r="G59" s="367"/>
      <c r="H59" s="368"/>
      <c r="I59" s="327"/>
      <c r="K59" s="466"/>
    </row>
    <row r="60" spans="2:11" ht="27">
      <c r="B60" s="383" t="s">
        <v>194</v>
      </c>
      <c r="C60" s="367"/>
      <c r="D60" s="367"/>
      <c r="E60" s="367"/>
      <c r="F60" s="367"/>
      <c r="G60" s="367"/>
      <c r="H60" s="368"/>
      <c r="I60" s="327"/>
      <c r="K60" s="466"/>
    </row>
    <row r="61" spans="2:11" ht="27">
      <c r="B61" s="383" t="s">
        <v>195</v>
      </c>
      <c r="C61" s="367"/>
      <c r="D61" s="367"/>
      <c r="E61" s="367"/>
      <c r="F61" s="367"/>
      <c r="G61" s="367"/>
      <c r="H61" s="368"/>
      <c r="I61" s="327"/>
      <c r="K61" s="466" t="s">
        <v>196</v>
      </c>
    </row>
    <row r="62" spans="2:11" ht="14.25">
      <c r="B62" s="383" t="s">
        <v>197</v>
      </c>
      <c r="C62" s="367">
        <v>0.12136491604983486</v>
      </c>
      <c r="D62" s="367">
        <v>0.11391217294469647</v>
      </c>
      <c r="E62" s="367">
        <v>0.10938561128375107</v>
      </c>
      <c r="F62" s="367">
        <v>0.09943519276201795</v>
      </c>
      <c r="G62" s="367">
        <v>0.09445090273216049</v>
      </c>
      <c r="H62" s="368">
        <v>0.09208651024621942</v>
      </c>
      <c r="I62" s="327"/>
      <c r="K62" s="466"/>
    </row>
    <row r="63" spans="2:11" ht="14.25">
      <c r="B63" s="370" t="s">
        <v>27</v>
      </c>
      <c r="C63" s="367">
        <v>0.5990001887561017</v>
      </c>
      <c r="D63" s="367">
        <v>0.573966614659952</v>
      </c>
      <c r="E63" s="367">
        <v>0.5470541448406184</v>
      </c>
      <c r="F63" s="367">
        <v>0.41410194258992633</v>
      </c>
      <c r="G63" s="367">
        <v>0.31299739606172294</v>
      </c>
      <c r="H63" s="368">
        <v>0.22412556609363127</v>
      </c>
      <c r="I63" s="327"/>
      <c r="K63" s="466"/>
    </row>
    <row r="64" spans="2:11" ht="15" thickBot="1">
      <c r="B64" s="371" t="s">
        <v>198</v>
      </c>
      <c r="C64" s="355">
        <v>0.24885735739708748</v>
      </c>
      <c r="D64" s="355">
        <v>0.2780460812629849</v>
      </c>
      <c r="E64" s="355">
        <v>0.3061875194078739</v>
      </c>
      <c r="F64" s="355">
        <v>0.4358997668387372</v>
      </c>
      <c r="G64" s="355">
        <v>0.5287982300552372</v>
      </c>
      <c r="H64" s="372">
        <v>0.6068440791677087</v>
      </c>
      <c r="I64" s="327"/>
      <c r="K64" s="466"/>
    </row>
    <row r="65" spans="2:9" ht="12.75">
      <c r="B65" s="350" t="s">
        <v>86</v>
      </c>
      <c r="C65" s="351"/>
      <c r="D65" s="364"/>
      <c r="E65" s="364"/>
      <c r="F65" s="364"/>
      <c r="G65" s="364"/>
      <c r="H65" s="353"/>
      <c r="I65" s="382" t="s">
        <v>58</v>
      </c>
    </row>
    <row r="66" spans="2:11" ht="14.25">
      <c r="B66" s="383" t="s">
        <v>33</v>
      </c>
      <c r="C66" s="455">
        <v>0</v>
      </c>
      <c r="D66" s="455">
        <v>0</v>
      </c>
      <c r="E66" s="455">
        <v>0</v>
      </c>
      <c r="F66" s="455">
        <v>0</v>
      </c>
      <c r="G66" s="455">
        <v>0</v>
      </c>
      <c r="H66" s="456">
        <v>0</v>
      </c>
      <c r="I66" s="378" t="s">
        <v>284</v>
      </c>
      <c r="K66" s="466"/>
    </row>
    <row r="67" spans="2:11" ht="14.25">
      <c r="B67" s="384" t="s">
        <v>41</v>
      </c>
      <c r="C67" s="457">
        <v>0</v>
      </c>
      <c r="D67" s="457">
        <v>0</v>
      </c>
      <c r="E67" s="457">
        <v>0</v>
      </c>
      <c r="F67" s="457">
        <v>0</v>
      </c>
      <c r="G67" s="457">
        <v>0</v>
      </c>
      <c r="H67" s="458">
        <v>0</v>
      </c>
      <c r="I67" s="327"/>
      <c r="K67" s="466"/>
    </row>
    <row r="68" spans="2:11" ht="14.25">
      <c r="B68" s="384" t="s">
        <v>42</v>
      </c>
      <c r="C68" s="457">
        <v>0</v>
      </c>
      <c r="D68" s="457">
        <v>0</v>
      </c>
      <c r="E68" s="457">
        <v>0</v>
      </c>
      <c r="F68" s="457">
        <v>0</v>
      </c>
      <c r="G68" s="457">
        <v>0</v>
      </c>
      <c r="H68" s="458">
        <v>0</v>
      </c>
      <c r="I68" s="327"/>
      <c r="K68" s="466"/>
    </row>
    <row r="69" spans="2:11" ht="14.25">
      <c r="B69" s="387" t="s">
        <v>34</v>
      </c>
      <c r="C69" s="459">
        <v>0</v>
      </c>
      <c r="D69" s="459">
        <v>0</v>
      </c>
      <c r="E69" s="459">
        <v>0</v>
      </c>
      <c r="F69" s="459">
        <v>0.12700639404178582</v>
      </c>
      <c r="G69" s="459">
        <v>0.2233526515771995</v>
      </c>
      <c r="H69" s="460">
        <v>0.30786521774090336</v>
      </c>
      <c r="I69" s="327"/>
      <c r="K69" s="466"/>
    </row>
    <row r="70" spans="2:11" ht="39.75">
      <c r="B70" s="388" t="s">
        <v>43</v>
      </c>
      <c r="C70" s="455">
        <v>0.24996758766940805</v>
      </c>
      <c r="D70" s="455">
        <v>0.29144433699390987</v>
      </c>
      <c r="E70" s="455">
        <v>0.34236395001099523</v>
      </c>
      <c r="F70" s="455">
        <v>0.439104516804447</v>
      </c>
      <c r="G70" s="455">
        <v>0.5143363064176998</v>
      </c>
      <c r="H70" s="461">
        <v>0.5779015277408442</v>
      </c>
      <c r="I70" s="327"/>
      <c r="K70" s="466"/>
    </row>
    <row r="71" spans="2:11" ht="14.25">
      <c r="B71" s="384" t="s">
        <v>199</v>
      </c>
      <c r="C71" s="385">
        <v>0.3505616296698089</v>
      </c>
      <c r="D71" s="385">
        <v>0.30866775844049765</v>
      </c>
      <c r="E71" s="385">
        <v>0.23761398642691825</v>
      </c>
      <c r="F71" s="385">
        <v>0.1654872733954787</v>
      </c>
      <c r="G71" s="385">
        <v>0.12529521578157055</v>
      </c>
      <c r="H71" s="386">
        <v>0.09732275642089465</v>
      </c>
      <c r="I71" s="327"/>
      <c r="K71" s="466"/>
    </row>
    <row r="72" spans="2:11" ht="15" thickBot="1">
      <c r="B72" s="389" t="s">
        <v>200</v>
      </c>
      <c r="C72" s="390">
        <v>0.6494383703301908</v>
      </c>
      <c r="D72" s="390">
        <v>0.6913322415595022</v>
      </c>
      <c r="E72" s="390">
        <v>0.7623860135730816</v>
      </c>
      <c r="F72" s="390">
        <v>0.8345127266045212</v>
      </c>
      <c r="G72" s="390">
        <v>0.8747047842184296</v>
      </c>
      <c r="H72" s="391">
        <v>0.9026772435791055</v>
      </c>
      <c r="I72" s="392"/>
      <c r="K72" s="466"/>
    </row>
    <row r="73" spans="2:9" ht="12.75">
      <c r="B73" s="393"/>
      <c r="C73" s="394"/>
      <c r="D73" s="394"/>
      <c r="E73" s="394"/>
      <c r="F73" s="394"/>
      <c r="G73" s="394"/>
      <c r="H73" s="394"/>
      <c r="I73" s="395"/>
    </row>
    <row r="74" spans="2:9" ht="12.75">
      <c r="B74" s="316" t="s">
        <v>201</v>
      </c>
      <c r="C74" s="394"/>
      <c r="D74" s="394"/>
      <c r="E74" s="394"/>
      <c r="F74" s="394"/>
      <c r="G74" s="394"/>
      <c r="H74" s="394"/>
      <c r="I74" s="395"/>
    </row>
    <row r="75" ht="13.5" thickBot="1"/>
    <row r="76" spans="2:9" ht="13.5" thickBot="1">
      <c r="B76" s="319" t="s">
        <v>288</v>
      </c>
      <c r="C76" s="320" t="s">
        <v>175</v>
      </c>
      <c r="D76" s="320"/>
      <c r="E76" s="320"/>
      <c r="F76" s="320"/>
      <c r="G76" s="320"/>
      <c r="H76" s="321"/>
      <c r="I76" s="322"/>
    </row>
    <row r="77" spans="2:9" ht="23.25">
      <c r="B77" s="323"/>
      <c r="C77" s="324" t="s">
        <v>176</v>
      </c>
      <c r="D77" s="325">
        <v>2015</v>
      </c>
      <c r="E77" s="325">
        <v>2020</v>
      </c>
      <c r="F77" s="325">
        <v>2030</v>
      </c>
      <c r="G77" s="325">
        <v>2040</v>
      </c>
      <c r="H77" s="326">
        <v>2050</v>
      </c>
      <c r="I77" s="327"/>
    </row>
    <row r="78" spans="2:9" ht="15.75" thickBot="1">
      <c r="B78" s="328"/>
      <c r="C78" s="329" t="s">
        <v>177</v>
      </c>
      <c r="D78" s="330" t="s">
        <v>178</v>
      </c>
      <c r="E78" s="330" t="s">
        <v>179</v>
      </c>
      <c r="F78" s="330" t="s">
        <v>180</v>
      </c>
      <c r="G78" s="330" t="s">
        <v>181</v>
      </c>
      <c r="H78" s="331" t="s">
        <v>182</v>
      </c>
      <c r="I78" s="327"/>
    </row>
    <row r="79" spans="2:9" ht="12.75">
      <c r="B79" s="332" t="s">
        <v>202</v>
      </c>
      <c r="C79" s="333"/>
      <c r="D79" s="334"/>
      <c r="E79" s="334"/>
      <c r="F79" s="334"/>
      <c r="G79" s="335"/>
      <c r="H79" s="336"/>
      <c r="I79" s="337" t="s">
        <v>203</v>
      </c>
    </row>
    <row r="80" spans="2:9" ht="12.75">
      <c r="B80" s="396" t="s">
        <v>204</v>
      </c>
      <c r="C80" s="343"/>
      <c r="D80" s="397"/>
      <c r="E80" s="397"/>
      <c r="F80" s="397"/>
      <c r="G80" s="398"/>
      <c r="H80" s="399"/>
      <c r="I80" s="337" t="s">
        <v>205</v>
      </c>
    </row>
    <row r="81" spans="2:9" ht="12.75">
      <c r="B81" s="396" t="s">
        <v>206</v>
      </c>
      <c r="C81" s="343"/>
      <c r="D81" s="397"/>
      <c r="E81" s="397"/>
      <c r="F81" s="397"/>
      <c r="G81" s="398"/>
      <c r="H81" s="399"/>
      <c r="I81" s="337" t="s">
        <v>207</v>
      </c>
    </row>
    <row r="82" spans="2:9" ht="12.75">
      <c r="B82" s="338" t="s">
        <v>208</v>
      </c>
      <c r="C82" s="339"/>
      <c r="D82" s="340"/>
      <c r="E82" s="340"/>
      <c r="F82" s="340"/>
      <c r="G82" s="341"/>
      <c r="H82" s="342"/>
      <c r="I82" s="337" t="s">
        <v>209</v>
      </c>
    </row>
    <row r="83" spans="2:9" ht="12.75">
      <c r="B83" s="338" t="s">
        <v>210</v>
      </c>
      <c r="C83" s="343"/>
      <c r="D83" s="340"/>
      <c r="E83" s="340"/>
      <c r="F83" s="340"/>
      <c r="G83" s="341"/>
      <c r="H83" s="342"/>
      <c r="I83" s="337" t="s">
        <v>209</v>
      </c>
    </row>
    <row r="84" spans="2:9" ht="12.75">
      <c r="B84" s="396" t="s">
        <v>211</v>
      </c>
      <c r="C84" s="343"/>
      <c r="D84" s="397"/>
      <c r="E84" s="397"/>
      <c r="F84" s="397"/>
      <c r="G84" s="398"/>
      <c r="H84" s="399"/>
      <c r="I84" s="337"/>
    </row>
    <row r="85" spans="2:9" ht="12.75">
      <c r="B85" s="396" t="s">
        <v>212</v>
      </c>
      <c r="C85" s="343"/>
      <c r="D85" s="397"/>
      <c r="E85" s="397"/>
      <c r="F85" s="397"/>
      <c r="G85" s="398"/>
      <c r="H85" s="399"/>
      <c r="I85" s="337" t="s">
        <v>213</v>
      </c>
    </row>
    <row r="86" spans="2:9" ht="13.5" thickBot="1">
      <c r="B86" s="344" t="s">
        <v>214</v>
      </c>
      <c r="C86" s="345"/>
      <c r="D86" s="346"/>
      <c r="E86" s="346"/>
      <c r="F86" s="346"/>
      <c r="G86" s="347"/>
      <c r="H86" s="348"/>
      <c r="I86" s="349" t="s">
        <v>207</v>
      </c>
    </row>
  </sheetData>
  <sheetProtection/>
  <mergeCells count="1">
    <mergeCell ref="B13:I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selection activeCell="C10" sqref="C10"/>
    </sheetView>
  </sheetViews>
  <sheetFormatPr defaultColWidth="9.8515625" defaultRowHeight="12.75"/>
  <cols>
    <col min="1" max="1" width="1.7109375" style="317" customWidth="1"/>
    <col min="2" max="2" width="38.00390625" style="317" customWidth="1"/>
    <col min="3" max="8" width="13.00390625" style="317" customWidth="1"/>
    <col min="9" max="9" width="20.00390625" style="318" customWidth="1"/>
    <col min="10" max="10" width="1.8515625" style="317" customWidth="1"/>
    <col min="11" max="11" width="19.140625" style="317" customWidth="1"/>
    <col min="12" max="12" width="9.8515625" style="317" customWidth="1"/>
    <col min="13" max="13" width="12.140625" style="317" customWidth="1"/>
    <col min="14" max="14" width="13.140625" style="317" customWidth="1"/>
    <col min="15" max="15" width="9.8515625" style="317" customWidth="1"/>
    <col min="16" max="16" width="13.00390625" style="317" customWidth="1"/>
    <col min="17" max="17" width="11.421875" style="317" customWidth="1"/>
    <col min="18" max="16384" width="9.8515625" style="317" customWidth="1"/>
  </cols>
  <sheetData>
    <row r="1" spans="1:256" ht="12.75">
      <c r="A1" s="312"/>
      <c r="B1" s="312"/>
      <c r="C1" s="312"/>
      <c r="D1" s="313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  <c r="FA1" s="312"/>
      <c r="FB1" s="312"/>
      <c r="FC1" s="312"/>
      <c r="FD1" s="312"/>
      <c r="FE1" s="312"/>
      <c r="FF1" s="312"/>
      <c r="FG1" s="312"/>
      <c r="FH1" s="312"/>
      <c r="FI1" s="312"/>
      <c r="FJ1" s="312"/>
      <c r="FK1" s="312"/>
      <c r="FL1" s="312"/>
      <c r="FM1" s="312"/>
      <c r="FN1" s="312"/>
      <c r="FO1" s="312"/>
      <c r="FP1" s="312"/>
      <c r="FQ1" s="312"/>
      <c r="FR1" s="312"/>
      <c r="FS1" s="312"/>
      <c r="FT1" s="312"/>
      <c r="FU1" s="312"/>
      <c r="FV1" s="312"/>
      <c r="FW1" s="312"/>
      <c r="FX1" s="312"/>
      <c r="FY1" s="312"/>
      <c r="FZ1" s="312"/>
      <c r="GA1" s="312"/>
      <c r="GB1" s="312"/>
      <c r="GC1" s="312"/>
      <c r="GD1" s="312"/>
      <c r="GE1" s="312"/>
      <c r="GF1" s="312"/>
      <c r="GG1" s="312"/>
      <c r="GH1" s="312"/>
      <c r="GI1" s="312"/>
      <c r="GJ1" s="312"/>
      <c r="GK1" s="312"/>
      <c r="GL1" s="312"/>
      <c r="GM1" s="312"/>
      <c r="GN1" s="312"/>
      <c r="GO1" s="312"/>
      <c r="GP1" s="312"/>
      <c r="GQ1" s="312"/>
      <c r="GR1" s="312"/>
      <c r="GS1" s="312"/>
      <c r="GT1" s="312"/>
      <c r="GU1" s="312"/>
      <c r="GV1" s="312"/>
      <c r="GW1" s="312"/>
      <c r="GX1" s="312"/>
      <c r="GY1" s="312"/>
      <c r="GZ1" s="312"/>
      <c r="HA1" s="312"/>
      <c r="HB1" s="312"/>
      <c r="HC1" s="312"/>
      <c r="HD1" s="312"/>
      <c r="HE1" s="312"/>
      <c r="HF1" s="312"/>
      <c r="HG1" s="312"/>
      <c r="HH1" s="312"/>
      <c r="HI1" s="312"/>
      <c r="HJ1" s="312"/>
      <c r="HK1" s="312"/>
      <c r="HL1" s="312"/>
      <c r="HM1" s="312"/>
      <c r="HN1" s="312"/>
      <c r="HO1" s="312"/>
      <c r="HP1" s="312"/>
      <c r="HQ1" s="312"/>
      <c r="HR1" s="312"/>
      <c r="HS1" s="312"/>
      <c r="HT1" s="312"/>
      <c r="HU1" s="312"/>
      <c r="HV1" s="312"/>
      <c r="HW1" s="312"/>
      <c r="HX1" s="312"/>
      <c r="HY1" s="312"/>
      <c r="HZ1" s="312"/>
      <c r="IA1" s="312"/>
      <c r="IB1" s="312"/>
      <c r="IC1" s="312"/>
      <c r="ID1" s="312"/>
      <c r="IE1" s="312"/>
      <c r="IF1" s="312"/>
      <c r="IG1" s="312"/>
      <c r="IH1" s="312"/>
      <c r="II1" s="312"/>
      <c r="IJ1" s="312"/>
      <c r="IK1" s="312"/>
      <c r="IL1" s="312"/>
      <c r="IM1" s="312"/>
      <c r="IN1" s="312"/>
      <c r="IO1" s="312"/>
      <c r="IP1" s="312"/>
      <c r="IQ1" s="312"/>
      <c r="IR1" s="312"/>
      <c r="IS1" s="312"/>
      <c r="IT1" s="312"/>
      <c r="IU1" s="312"/>
      <c r="IV1" s="312"/>
    </row>
    <row r="2" spans="1:256" ht="17.25">
      <c r="A2" s="312"/>
      <c r="B2" s="314" t="s">
        <v>289</v>
      </c>
      <c r="C2" s="315"/>
      <c r="D2" s="315"/>
      <c r="E2" s="316"/>
      <c r="F2" s="316"/>
      <c r="G2" s="316"/>
      <c r="H2" s="316"/>
      <c r="I2" s="316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/>
      <c r="DR2" s="312"/>
      <c r="DS2" s="312"/>
      <c r="DT2" s="312"/>
      <c r="DU2" s="312"/>
      <c r="DV2" s="312"/>
      <c r="DW2" s="312"/>
      <c r="DX2" s="312"/>
      <c r="DY2" s="312"/>
      <c r="DZ2" s="312"/>
      <c r="EA2" s="312"/>
      <c r="EB2" s="312"/>
      <c r="EC2" s="312"/>
      <c r="ED2" s="312"/>
      <c r="EE2" s="312"/>
      <c r="EF2" s="312"/>
      <c r="EG2" s="312"/>
      <c r="EH2" s="312"/>
      <c r="EI2" s="312"/>
      <c r="EJ2" s="312"/>
      <c r="EK2" s="312"/>
      <c r="EL2" s="312"/>
      <c r="EM2" s="312"/>
      <c r="EN2" s="312"/>
      <c r="EO2" s="312"/>
      <c r="EP2" s="312"/>
      <c r="EQ2" s="312"/>
      <c r="ER2" s="312"/>
      <c r="ES2" s="312"/>
      <c r="ET2" s="312"/>
      <c r="EU2" s="312"/>
      <c r="EV2" s="312"/>
      <c r="EW2" s="312"/>
      <c r="EX2" s="312"/>
      <c r="EY2" s="312"/>
      <c r="EZ2" s="312"/>
      <c r="FA2" s="312"/>
      <c r="FB2" s="312"/>
      <c r="FC2" s="312"/>
      <c r="FD2" s="312"/>
      <c r="FE2" s="312"/>
      <c r="FF2" s="312"/>
      <c r="FG2" s="312"/>
      <c r="FH2" s="312"/>
      <c r="FI2" s="312"/>
      <c r="FJ2" s="312"/>
      <c r="FK2" s="312"/>
      <c r="FL2" s="312"/>
      <c r="FM2" s="312"/>
      <c r="FN2" s="312"/>
      <c r="FO2" s="312"/>
      <c r="FP2" s="312"/>
      <c r="FQ2" s="312"/>
      <c r="FR2" s="312"/>
      <c r="FS2" s="312"/>
      <c r="FT2" s="312"/>
      <c r="FU2" s="312"/>
      <c r="FV2" s="312"/>
      <c r="FW2" s="312"/>
      <c r="FX2" s="312"/>
      <c r="FY2" s="312"/>
      <c r="FZ2" s="312"/>
      <c r="GA2" s="312"/>
      <c r="GB2" s="312"/>
      <c r="GC2" s="312"/>
      <c r="GD2" s="312"/>
      <c r="GE2" s="312"/>
      <c r="GF2" s="312"/>
      <c r="GG2" s="312"/>
      <c r="GH2" s="312"/>
      <c r="GI2" s="312"/>
      <c r="GJ2" s="312"/>
      <c r="GK2" s="312"/>
      <c r="GL2" s="312"/>
      <c r="GM2" s="312"/>
      <c r="GN2" s="312"/>
      <c r="GO2" s="312"/>
      <c r="GP2" s="312"/>
      <c r="GQ2" s="312"/>
      <c r="GR2" s="312"/>
      <c r="GS2" s="312"/>
      <c r="GT2" s="312"/>
      <c r="GU2" s="312"/>
      <c r="GV2" s="312"/>
      <c r="GW2" s="312"/>
      <c r="GX2" s="312"/>
      <c r="GY2" s="312"/>
      <c r="GZ2" s="312"/>
      <c r="HA2" s="312"/>
      <c r="HB2" s="312"/>
      <c r="HC2" s="312"/>
      <c r="HD2" s="312"/>
      <c r="HE2" s="312"/>
      <c r="HF2" s="312"/>
      <c r="HG2" s="312"/>
      <c r="HH2" s="312"/>
      <c r="HI2" s="312"/>
      <c r="HJ2" s="312"/>
      <c r="HK2" s="312"/>
      <c r="HL2" s="312"/>
      <c r="HM2" s="312"/>
      <c r="HN2" s="312"/>
      <c r="HO2" s="312"/>
      <c r="HP2" s="312"/>
      <c r="HQ2" s="312"/>
      <c r="HR2" s="312"/>
      <c r="HS2" s="312"/>
      <c r="HT2" s="312"/>
      <c r="HU2" s="312"/>
      <c r="HV2" s="312"/>
      <c r="HW2" s="312"/>
      <c r="HX2" s="312"/>
      <c r="HY2" s="312"/>
      <c r="HZ2" s="312"/>
      <c r="IA2" s="312"/>
      <c r="IB2" s="312"/>
      <c r="IC2" s="312"/>
      <c r="ID2" s="312"/>
      <c r="IE2" s="312"/>
      <c r="IF2" s="312"/>
      <c r="IG2" s="312"/>
      <c r="IH2" s="312"/>
      <c r="II2" s="312"/>
      <c r="IJ2" s="312"/>
      <c r="IK2" s="312"/>
      <c r="IL2" s="312"/>
      <c r="IM2" s="312"/>
      <c r="IN2" s="312"/>
      <c r="IO2" s="312"/>
      <c r="IP2" s="312"/>
      <c r="IQ2" s="312"/>
      <c r="IR2" s="312"/>
      <c r="IS2" s="312"/>
      <c r="IT2" s="312"/>
      <c r="IU2" s="312"/>
      <c r="IV2" s="312"/>
    </row>
    <row r="4" ht="12.75">
      <c r="B4" s="316" t="s">
        <v>174</v>
      </c>
    </row>
    <row r="5" ht="13.5" thickBot="1"/>
    <row r="6" spans="2:9" ht="13.5" thickBot="1">
      <c r="B6" s="319" t="s">
        <v>290</v>
      </c>
      <c r="C6" s="320" t="s">
        <v>283</v>
      </c>
      <c r="D6" s="320"/>
      <c r="E6" s="320"/>
      <c r="F6" s="320"/>
      <c r="G6" s="320"/>
      <c r="H6" s="321"/>
      <c r="I6" s="322"/>
    </row>
    <row r="7" spans="2:9" ht="23.25">
      <c r="B7" s="323"/>
      <c r="C7" s="324" t="s">
        <v>291</v>
      </c>
      <c r="D7" s="441" t="s">
        <v>293</v>
      </c>
      <c r="E7" s="325">
        <v>2020</v>
      </c>
      <c r="F7" s="325">
        <v>2030</v>
      </c>
      <c r="G7" s="325">
        <v>2040</v>
      </c>
      <c r="H7" s="326">
        <v>2050</v>
      </c>
      <c r="I7" s="327"/>
    </row>
    <row r="8" spans="2:9" ht="15.75" thickBot="1">
      <c r="B8" s="328"/>
      <c r="C8" s="329" t="s">
        <v>292</v>
      </c>
      <c r="D8" s="330" t="s">
        <v>294</v>
      </c>
      <c r="E8" s="330" t="s">
        <v>295</v>
      </c>
      <c r="F8" s="330" t="s">
        <v>296</v>
      </c>
      <c r="G8" s="330" t="s">
        <v>297</v>
      </c>
      <c r="H8" s="331" t="s">
        <v>298</v>
      </c>
      <c r="I8" s="327"/>
    </row>
    <row r="9" spans="2:11" ht="15" thickBot="1">
      <c r="B9" s="332" t="s">
        <v>22</v>
      </c>
      <c r="C9" s="445">
        <f>'monitoring indicators'!D5</f>
        <v>1510395</v>
      </c>
      <c r="D9" s="446"/>
      <c r="E9" s="446"/>
      <c r="F9" s="446"/>
      <c r="G9" s="447"/>
      <c r="H9" s="448"/>
      <c r="I9" s="337"/>
      <c r="K9" s="466"/>
    </row>
    <row r="10" spans="2:11" ht="14.25">
      <c r="B10" s="338" t="s">
        <v>0</v>
      </c>
      <c r="C10" s="445">
        <f>'monitoring indicators'!D6</f>
        <v>2237930.48363894</v>
      </c>
      <c r="D10" s="446"/>
      <c r="E10" s="449"/>
      <c r="F10" s="449"/>
      <c r="G10" s="450"/>
      <c r="H10" s="451"/>
      <c r="I10" s="337"/>
      <c r="K10" s="466"/>
    </row>
    <row r="11" spans="2:11" ht="14.25">
      <c r="B11" s="338" t="s">
        <v>21</v>
      </c>
      <c r="C11" s="445">
        <f>'monitoring indicators'!D7</f>
        <v>288000000</v>
      </c>
      <c r="D11" s="449">
        <v>296000000</v>
      </c>
      <c r="E11" s="449">
        <v>309000000</v>
      </c>
      <c r="F11" s="449">
        <v>335000000</v>
      </c>
      <c r="G11" s="449">
        <v>359000000</v>
      </c>
      <c r="H11" s="449">
        <v>381000000</v>
      </c>
      <c r="I11" s="337"/>
      <c r="K11" s="466"/>
    </row>
    <row r="12" spans="2:11" ht="15" thickBot="1">
      <c r="B12" s="344" t="s">
        <v>94</v>
      </c>
      <c r="C12" s="452">
        <f>C11*0.85</f>
        <v>244800000</v>
      </c>
      <c r="D12" s="452">
        <v>252000000</v>
      </c>
      <c r="E12" s="452">
        <v>263000000</v>
      </c>
      <c r="F12" s="452">
        <v>285000000</v>
      </c>
      <c r="G12" s="453">
        <v>304000000</v>
      </c>
      <c r="H12" s="454">
        <v>324000000</v>
      </c>
      <c r="I12" s="349"/>
      <c r="K12" s="466"/>
    </row>
    <row r="13" spans="2:11" ht="13.5" thickBot="1">
      <c r="B13" s="488" t="s">
        <v>183</v>
      </c>
      <c r="C13" s="489"/>
      <c r="D13" s="489"/>
      <c r="E13" s="489"/>
      <c r="F13" s="489"/>
      <c r="G13" s="489"/>
      <c r="H13" s="489"/>
      <c r="I13" s="490"/>
      <c r="K13"/>
    </row>
    <row r="14" spans="2:11" ht="12.75">
      <c r="B14" s="350" t="s">
        <v>1</v>
      </c>
      <c r="C14" s="351"/>
      <c r="D14" s="352"/>
      <c r="E14" s="352"/>
      <c r="F14" s="352"/>
      <c r="G14" s="352"/>
      <c r="H14" s="353"/>
      <c r="I14" s="354" t="s">
        <v>93</v>
      </c>
      <c r="K14"/>
    </row>
    <row r="15" spans="2:11" ht="15" thickBot="1">
      <c r="B15" s="344" t="s">
        <v>3</v>
      </c>
      <c r="C15" s="355">
        <v>0.33604787408086795</v>
      </c>
      <c r="D15" s="355">
        <v>0.3564171788474562</v>
      </c>
      <c r="E15" s="355">
        <v>0.396923681723761</v>
      </c>
      <c r="F15" s="355">
        <v>0.44657086752550385</v>
      </c>
      <c r="G15" s="355">
        <v>0.4760864885283319</v>
      </c>
      <c r="H15" s="356">
        <v>0.5063133090653552</v>
      </c>
      <c r="I15" s="357" t="s">
        <v>184</v>
      </c>
      <c r="K15" s="466"/>
    </row>
    <row r="16" spans="2:11" ht="14.25">
      <c r="B16" s="350" t="s">
        <v>2</v>
      </c>
      <c r="C16" s="352"/>
      <c r="D16" s="352"/>
      <c r="E16" s="352"/>
      <c r="F16" s="352"/>
      <c r="G16" s="352"/>
      <c r="H16" s="353"/>
      <c r="I16" s="358"/>
      <c r="K16" s="466"/>
    </row>
    <row r="17" spans="2:11" ht="15" thickBot="1">
      <c r="B17" s="344" t="s">
        <v>3</v>
      </c>
      <c r="C17" s="355">
        <v>0.2734141506557282</v>
      </c>
      <c r="D17" s="355">
        <v>0.28758262087172265</v>
      </c>
      <c r="E17" s="355">
        <v>0.3332683844062739</v>
      </c>
      <c r="F17" s="355">
        <v>0.39956792402608593</v>
      </c>
      <c r="G17" s="355">
        <v>0.4529021969184345</v>
      </c>
      <c r="H17" s="356">
        <v>0.3414799325609901</v>
      </c>
      <c r="I17" s="359"/>
      <c r="K17" s="466"/>
    </row>
    <row r="18" spans="2:11" ht="14.25">
      <c r="B18" s="350" t="s">
        <v>4</v>
      </c>
      <c r="C18" s="352"/>
      <c r="D18" s="352"/>
      <c r="E18" s="352"/>
      <c r="F18" s="352"/>
      <c r="G18" s="352"/>
      <c r="H18" s="353"/>
      <c r="I18" s="358"/>
      <c r="K18" s="466"/>
    </row>
    <row r="19" spans="2:11" ht="15" thickBot="1">
      <c r="B19" s="344" t="s">
        <v>3</v>
      </c>
      <c r="C19" s="355">
        <v>0.2890030553867853</v>
      </c>
      <c r="D19" s="355">
        <v>0.30461397153010955</v>
      </c>
      <c r="E19" s="355">
        <v>0.3512166954531205</v>
      </c>
      <c r="F19" s="355">
        <v>0.4162916395566844</v>
      </c>
      <c r="G19" s="355">
        <v>0.46573630809780037</v>
      </c>
      <c r="H19" s="356">
        <v>0.334025542576618</v>
      </c>
      <c r="I19" s="359"/>
      <c r="K19" s="466"/>
    </row>
    <row r="20" spans="2:11" ht="14.25">
      <c r="B20" s="350" t="s">
        <v>11</v>
      </c>
      <c r="C20" s="352"/>
      <c r="D20" s="352"/>
      <c r="E20" s="352"/>
      <c r="F20" s="352"/>
      <c r="G20" s="352"/>
      <c r="H20" s="353"/>
      <c r="I20" s="358"/>
      <c r="K20" s="466"/>
    </row>
    <row r="21" spans="2:11" ht="15" thickBot="1">
      <c r="B21" s="360" t="s">
        <v>3</v>
      </c>
      <c r="C21" s="355">
        <v>0.32350921536535954</v>
      </c>
      <c r="D21" s="355">
        <v>0.34709178812841196</v>
      </c>
      <c r="E21" s="355">
        <v>0.3797241078462052</v>
      </c>
      <c r="F21" s="355">
        <v>0.4228841909983356</v>
      </c>
      <c r="G21" s="355">
        <v>0.45057865441738293</v>
      </c>
      <c r="H21" s="356">
        <v>0.30606600942339696</v>
      </c>
      <c r="I21" s="361"/>
      <c r="K21" s="466"/>
    </row>
    <row r="22" spans="2:11" ht="15" thickBot="1">
      <c r="B22" s="319" t="s">
        <v>90</v>
      </c>
      <c r="C22" s="362"/>
      <c r="D22" s="362"/>
      <c r="E22" s="362"/>
      <c r="F22" s="362"/>
      <c r="G22" s="362"/>
      <c r="H22" s="362"/>
      <c r="I22" s="349"/>
      <c r="K22" s="466"/>
    </row>
    <row r="23" spans="2:11" ht="14.25">
      <c r="B23" s="363" t="s">
        <v>24</v>
      </c>
      <c r="C23" s="351"/>
      <c r="D23" s="364"/>
      <c r="E23" s="364"/>
      <c r="F23" s="364"/>
      <c r="G23" s="364"/>
      <c r="H23" s="353"/>
      <c r="I23" s="365" t="s">
        <v>58</v>
      </c>
      <c r="K23" s="466"/>
    </row>
    <row r="24" spans="2:11" ht="14.25">
      <c r="B24" s="366" t="s">
        <v>7</v>
      </c>
      <c r="C24" s="367">
        <v>0.11100003513715276</v>
      </c>
      <c r="D24" s="367">
        <v>0.08889543497479697</v>
      </c>
      <c r="E24" s="367">
        <v>0.0561235096009654</v>
      </c>
      <c r="F24" s="367">
        <v>0.03135439462429605</v>
      </c>
      <c r="G24" s="367">
        <v>0.03015289898091687</v>
      </c>
      <c r="H24" s="368">
        <v>0.029534683209529157</v>
      </c>
      <c r="I24" s="369" t="s">
        <v>184</v>
      </c>
      <c r="K24" s="466"/>
    </row>
    <row r="25" spans="2:11" ht="14.25">
      <c r="B25" s="366" t="s">
        <v>8</v>
      </c>
      <c r="C25" s="367">
        <v>0.4252406943569948</v>
      </c>
      <c r="D25" s="367">
        <v>0.42419464803890256</v>
      </c>
      <c r="E25" s="367">
        <v>0.38240072322663976</v>
      </c>
      <c r="F25" s="367">
        <v>0.2899211375758983</v>
      </c>
      <c r="G25" s="367">
        <v>0.21656111970389055</v>
      </c>
      <c r="H25" s="368">
        <v>0.16032463675393938</v>
      </c>
      <c r="I25" s="337"/>
      <c r="K25" s="466"/>
    </row>
    <row r="26" spans="2:11" ht="14.25">
      <c r="B26" s="370" t="s">
        <v>10</v>
      </c>
      <c r="C26" s="367">
        <v>0.4282812485410028</v>
      </c>
      <c r="D26" s="367">
        <v>0.4238482393307143</v>
      </c>
      <c r="E26" s="367">
        <v>0.432163612225143</v>
      </c>
      <c r="F26" s="367">
        <v>0.407334623212181</v>
      </c>
      <c r="G26" s="367">
        <v>0.3744361168707054</v>
      </c>
      <c r="H26" s="368">
        <v>0.326788655519187</v>
      </c>
      <c r="I26" s="337"/>
      <c r="K26" s="466"/>
    </row>
    <row r="27" spans="2:11" ht="15" thickBot="1">
      <c r="B27" s="371" t="s">
        <v>9</v>
      </c>
      <c r="C27" s="355">
        <v>0.03547802196484962</v>
      </c>
      <c r="D27" s="355">
        <v>0.06306167765558596</v>
      </c>
      <c r="E27" s="355">
        <v>0.1293121549472519</v>
      </c>
      <c r="F27" s="355">
        <v>0.2713898445876244</v>
      </c>
      <c r="G27" s="355">
        <v>0.3788498644444876</v>
      </c>
      <c r="H27" s="372">
        <v>0.48335202451734466</v>
      </c>
      <c r="I27" s="349"/>
      <c r="K27" s="466"/>
    </row>
    <row r="28" spans="2:11" ht="14.25">
      <c r="B28" s="363" t="s">
        <v>133</v>
      </c>
      <c r="C28" s="351"/>
      <c r="D28" s="364"/>
      <c r="E28" s="364"/>
      <c r="F28" s="364"/>
      <c r="G28" s="364"/>
      <c r="H28" s="353"/>
      <c r="I28" s="365" t="s">
        <v>58</v>
      </c>
      <c r="K28" s="466"/>
    </row>
    <row r="29" spans="2:11" ht="14.25">
      <c r="B29" s="366" t="s">
        <v>7</v>
      </c>
      <c r="C29" s="367">
        <v>0.08478396938850816</v>
      </c>
      <c r="D29" s="367">
        <v>0.06708710151067254</v>
      </c>
      <c r="E29" s="367">
        <v>0.04236699671736434</v>
      </c>
      <c r="F29" s="367">
        <v>0.023527212349714506</v>
      </c>
      <c r="G29" s="367">
        <v>0.02266420382878562</v>
      </c>
      <c r="H29" s="368">
        <v>0.010684002801291137</v>
      </c>
      <c r="I29" s="369" t="s">
        <v>184</v>
      </c>
      <c r="K29" s="466"/>
    </row>
    <row r="30" spans="2:11" ht="14.25">
      <c r="B30" s="366" t="s">
        <v>8</v>
      </c>
      <c r="C30" s="367">
        <v>0.049824970124317934</v>
      </c>
      <c r="D30" s="367">
        <v>0.04321902128196132</v>
      </c>
      <c r="E30" s="367">
        <v>0.028961154237108357</v>
      </c>
      <c r="F30" s="367">
        <v>0.0107111094318324</v>
      </c>
      <c r="G30" s="367">
        <v>0.005771435419718333</v>
      </c>
      <c r="H30" s="368">
        <v>0.004404824906300498</v>
      </c>
      <c r="I30" s="337"/>
      <c r="K30" s="466"/>
    </row>
    <row r="31" spans="2:11" ht="14.25">
      <c r="B31" s="370" t="s">
        <v>10</v>
      </c>
      <c r="C31" s="367">
        <v>0.3312565526831666</v>
      </c>
      <c r="D31" s="367">
        <v>0.34238965269404487</v>
      </c>
      <c r="E31" s="367">
        <v>0.29719714316430845</v>
      </c>
      <c r="F31" s="367">
        <v>0.2110312024979491</v>
      </c>
      <c r="G31" s="367">
        <v>0.14018702732012606</v>
      </c>
      <c r="H31" s="368">
        <v>0.05538147377690554</v>
      </c>
      <c r="I31" s="337"/>
      <c r="K31" s="466"/>
    </row>
    <row r="32" spans="2:11" ht="15" thickBot="1">
      <c r="B32" s="371" t="s">
        <v>9</v>
      </c>
      <c r="C32" s="355">
        <v>0.5341345078040073</v>
      </c>
      <c r="D32" s="355">
        <v>0.5473042245133214</v>
      </c>
      <c r="E32" s="355">
        <v>0.6314747058812192</v>
      </c>
      <c r="F32" s="355">
        <v>0.7547304757205041</v>
      </c>
      <c r="G32" s="355">
        <v>0.8313773334313704</v>
      </c>
      <c r="H32" s="372">
        <v>0.9295296985155027</v>
      </c>
      <c r="I32" s="349"/>
      <c r="K32" s="466"/>
    </row>
    <row r="33" spans="2:11" ht="14.25">
      <c r="B33" s="363" t="s">
        <v>134</v>
      </c>
      <c r="C33" s="351"/>
      <c r="D33" s="364"/>
      <c r="E33" s="364"/>
      <c r="F33" s="364"/>
      <c r="G33" s="364"/>
      <c r="H33" s="353"/>
      <c r="I33" s="365" t="s">
        <v>58</v>
      </c>
      <c r="K33" s="466"/>
    </row>
    <row r="34" spans="2:11" ht="14.25">
      <c r="B34" s="366" t="s">
        <v>7</v>
      </c>
      <c r="C34" s="367">
        <v>0.09055681246260504</v>
      </c>
      <c r="D34" s="367">
        <v>0.07212760010890895</v>
      </c>
      <c r="E34" s="367">
        <v>0.045564928552817255</v>
      </c>
      <c r="F34" s="367">
        <v>0.025479253917763536</v>
      </c>
      <c r="G34" s="367">
        <v>0.024650926562131345</v>
      </c>
      <c r="H34" s="368">
        <v>0.01112910319393318</v>
      </c>
      <c r="I34" s="369" t="s">
        <v>184</v>
      </c>
      <c r="K34" s="466"/>
    </row>
    <row r="35" spans="2:11" ht="14.25">
      <c r="B35" s="366" t="s">
        <v>8</v>
      </c>
      <c r="C35" s="367">
        <v>0.06021538944761536</v>
      </c>
      <c r="D35" s="367">
        <v>0.049466938441856595</v>
      </c>
      <c r="E35" s="367">
        <v>0.03716067462516029</v>
      </c>
      <c r="F35" s="367">
        <v>0.01639217561992649</v>
      </c>
      <c r="G35" s="367">
        <v>0.009992207047567528</v>
      </c>
      <c r="H35" s="368">
        <v>0.02403777865960243</v>
      </c>
      <c r="I35" s="337"/>
      <c r="K35" s="466"/>
    </row>
    <row r="36" spans="2:11" ht="14.25">
      <c r="B36" s="370" t="s">
        <v>185</v>
      </c>
      <c r="C36" s="367">
        <v>0.1545407002653715</v>
      </c>
      <c r="D36" s="367">
        <v>0.14767529618947062</v>
      </c>
      <c r="E36" s="367">
        <v>0.16274650761284418</v>
      </c>
      <c r="F36" s="367">
        <v>0.1363158775623519</v>
      </c>
      <c r="G36" s="367">
        <v>0.10638114574171575</v>
      </c>
      <c r="H36" s="368">
        <v>0.055496795277043195</v>
      </c>
      <c r="I36" s="337"/>
      <c r="K36" s="466"/>
    </row>
    <row r="37" spans="2:11" ht="15" thickBot="1">
      <c r="B37" s="371" t="s">
        <v>186</v>
      </c>
      <c r="C37" s="355">
        <v>0.6946870978244082</v>
      </c>
      <c r="D37" s="355">
        <v>0.7307301652597635</v>
      </c>
      <c r="E37" s="355">
        <v>0.7545278892091782</v>
      </c>
      <c r="F37" s="355">
        <v>0.8218126928999582</v>
      </c>
      <c r="G37" s="355">
        <v>0.8589757206485857</v>
      </c>
      <c r="H37" s="372">
        <v>0.9093363228694212</v>
      </c>
      <c r="I37" s="349"/>
      <c r="K37" s="466"/>
    </row>
    <row r="38" spans="2:11" ht="14.25">
      <c r="B38" s="363" t="s">
        <v>135</v>
      </c>
      <c r="C38" s="351"/>
      <c r="D38" s="364"/>
      <c r="E38" s="364"/>
      <c r="F38" s="364"/>
      <c r="G38" s="364"/>
      <c r="H38" s="353"/>
      <c r="I38" s="365" t="s">
        <v>58</v>
      </c>
      <c r="K38" s="466"/>
    </row>
    <row r="39" spans="2:11" ht="14.25">
      <c r="B39" s="366" t="s">
        <v>187</v>
      </c>
      <c r="C39" s="367">
        <v>0.8076442526942484</v>
      </c>
      <c r="D39" s="367">
        <v>0.8129446726719941</v>
      </c>
      <c r="E39" s="367">
        <v>0.704707002044551</v>
      </c>
      <c r="F39" s="367">
        <v>0.5184103985098979</v>
      </c>
      <c r="G39" s="367">
        <v>0.38208561955995146</v>
      </c>
      <c r="H39" s="368">
        <v>0.13666435498935287</v>
      </c>
      <c r="I39" s="369" t="s">
        <v>184</v>
      </c>
      <c r="K39" s="466"/>
    </row>
    <row r="40" spans="2:11" ht="14.25">
      <c r="B40" s="366" t="s">
        <v>188</v>
      </c>
      <c r="C40" s="367">
        <v>0.1505227012574879</v>
      </c>
      <c r="D40" s="367">
        <v>0.11794218932613289</v>
      </c>
      <c r="E40" s="367">
        <v>0.13894203509146255</v>
      </c>
      <c r="F40" s="367">
        <v>0.12211872637746304</v>
      </c>
      <c r="G40" s="367">
        <v>0.09482581095046541</v>
      </c>
      <c r="H40" s="368">
        <v>0.06318289827710906</v>
      </c>
      <c r="I40" s="337"/>
      <c r="K40" s="466"/>
    </row>
    <row r="41" spans="2:11" ht="14.25">
      <c r="B41" s="370" t="s">
        <v>189</v>
      </c>
      <c r="C41" s="367">
        <v>0.04183218124732983</v>
      </c>
      <c r="D41" s="367">
        <v>0.06910934618601897</v>
      </c>
      <c r="E41" s="367">
        <v>0.1563089734000552</v>
      </c>
      <c r="F41" s="367">
        <v>0.3585292473710678</v>
      </c>
      <c r="G41" s="367">
        <v>0.5146728969575498</v>
      </c>
      <c r="H41" s="368">
        <v>0.752863380564327</v>
      </c>
      <c r="I41" s="337"/>
      <c r="K41" s="466"/>
    </row>
    <row r="42" spans="2:11" ht="15" thickBot="1">
      <c r="B42" s="371" t="s">
        <v>190</v>
      </c>
      <c r="C42" s="355">
        <v>8.648009334440609E-07</v>
      </c>
      <c r="D42" s="355">
        <v>3.7918158538857547E-06</v>
      </c>
      <c r="E42" s="355">
        <v>4.198946393136339E-05</v>
      </c>
      <c r="F42" s="355">
        <v>0.0009416277415711116</v>
      </c>
      <c r="G42" s="355">
        <v>0.008415672532033569</v>
      </c>
      <c r="H42" s="372">
        <v>0.04728936616921118</v>
      </c>
      <c r="I42" s="349"/>
      <c r="K42" s="466"/>
    </row>
    <row r="43" spans="2:11" ht="13.5" thickBot="1">
      <c r="B43" s="319" t="s">
        <v>84</v>
      </c>
      <c r="C43" s="362"/>
      <c r="D43" s="362"/>
      <c r="E43" s="362"/>
      <c r="F43" s="362"/>
      <c r="G43" s="362"/>
      <c r="H43" s="362"/>
      <c r="I43" s="373"/>
      <c r="K43"/>
    </row>
    <row r="44" spans="2:11" ht="12.75">
      <c r="B44" s="374" t="s">
        <v>85</v>
      </c>
      <c r="C44" s="351"/>
      <c r="D44" s="364"/>
      <c r="E44" s="364"/>
      <c r="F44" s="364"/>
      <c r="G44" s="364"/>
      <c r="H44" s="353"/>
      <c r="I44" s="327" t="s">
        <v>58</v>
      </c>
      <c r="K44"/>
    </row>
    <row r="45" spans="2:11" ht="14.25">
      <c r="B45" s="375" t="s">
        <v>12</v>
      </c>
      <c r="C45" s="462">
        <v>0.014672203796597484</v>
      </c>
      <c r="D45" s="462">
        <v>0.026030812978027205</v>
      </c>
      <c r="E45" s="462">
        <v>0.049649747686786004</v>
      </c>
      <c r="F45" s="462">
        <v>0.09539583336230398</v>
      </c>
      <c r="G45" s="462">
        <v>0.13813653414434565</v>
      </c>
      <c r="H45" s="463">
        <v>0.18037181828563154</v>
      </c>
      <c r="I45" s="378" t="s">
        <v>284</v>
      </c>
      <c r="K45" s="466"/>
    </row>
    <row r="46" spans="2:11" ht="14.25">
      <c r="B46" s="375" t="s">
        <v>28</v>
      </c>
      <c r="C46" s="462">
        <v>0.2800812618391943</v>
      </c>
      <c r="D46" s="462">
        <v>0.3104126900694194</v>
      </c>
      <c r="E46" s="462">
        <v>0.3357989566916078</v>
      </c>
      <c r="F46" s="462">
        <v>0.4710424407797305</v>
      </c>
      <c r="G46" s="462">
        <v>0.557660803766981</v>
      </c>
      <c r="H46" s="463">
        <v>0.6187127920627684</v>
      </c>
      <c r="I46" s="327"/>
      <c r="K46" s="466"/>
    </row>
    <row r="47" spans="2:11" ht="15" thickBot="1">
      <c r="B47" s="329" t="s">
        <v>29</v>
      </c>
      <c r="C47" s="464">
        <v>0.7052465343642083</v>
      </c>
      <c r="D47" s="464">
        <v>0.6635564969525535</v>
      </c>
      <c r="E47" s="464">
        <v>0.6145512956216062</v>
      </c>
      <c r="F47" s="464">
        <v>0.4335617258579654</v>
      </c>
      <c r="G47" s="464">
        <v>0.30420266208867336</v>
      </c>
      <c r="H47" s="465">
        <v>0.2009153896516</v>
      </c>
      <c r="I47" s="327"/>
      <c r="K47" s="466"/>
    </row>
    <row r="48" spans="2:11" ht="12.75">
      <c r="B48" s="374" t="s">
        <v>87</v>
      </c>
      <c r="C48" s="351"/>
      <c r="D48" s="364"/>
      <c r="E48" s="364"/>
      <c r="F48" s="364"/>
      <c r="G48" s="468"/>
      <c r="H48" s="353"/>
      <c r="I48" s="381" t="s">
        <v>58</v>
      </c>
      <c r="K48"/>
    </row>
    <row r="49" spans="2:11" ht="14.25">
      <c r="B49" s="375" t="s">
        <v>12</v>
      </c>
      <c r="C49" s="376">
        <v>0.030789414917373827</v>
      </c>
      <c r="D49" s="376">
        <v>0.03407513113236656</v>
      </c>
      <c r="E49" s="376">
        <v>0.03738081884464386</v>
      </c>
      <c r="F49" s="376">
        <v>0.05056522623579669</v>
      </c>
      <c r="G49" s="462">
        <v>0.06375347115087936</v>
      </c>
      <c r="H49" s="377">
        <v>0.07693880332560993</v>
      </c>
      <c r="I49" s="378" t="s">
        <v>284</v>
      </c>
      <c r="K49" s="466"/>
    </row>
    <row r="50" spans="2:11" ht="14.25">
      <c r="B50" s="375" t="s">
        <v>65</v>
      </c>
      <c r="C50" s="376">
        <v>0.004075480125055829</v>
      </c>
      <c r="D50" s="376">
        <v>0.004063885415482551</v>
      </c>
      <c r="E50" s="376">
        <v>0.004066180594503646</v>
      </c>
      <c r="F50" s="376">
        <v>0.004063885415482551</v>
      </c>
      <c r="G50" s="462">
        <v>0.004063885415482551</v>
      </c>
      <c r="H50" s="377">
        <v>0.004063885415482551</v>
      </c>
      <c r="I50" s="327"/>
      <c r="K50" s="466"/>
    </row>
    <row r="51" spans="2:11" ht="14.25">
      <c r="B51" s="375" t="s">
        <v>15</v>
      </c>
      <c r="C51" s="376">
        <v>0.03430661009379187</v>
      </c>
      <c r="D51" s="376">
        <v>0.017150733204501535</v>
      </c>
      <c r="E51" s="376">
        <v>0</v>
      </c>
      <c r="F51" s="376">
        <v>0</v>
      </c>
      <c r="G51" s="462">
        <v>0</v>
      </c>
      <c r="H51" s="377">
        <v>0</v>
      </c>
      <c r="I51" s="327"/>
      <c r="K51" s="466"/>
    </row>
    <row r="52" spans="2:11" ht="14.25">
      <c r="B52" s="375" t="s">
        <v>16</v>
      </c>
      <c r="C52" s="376">
        <v>0.00014209389564624303</v>
      </c>
      <c r="D52" s="376">
        <v>7.104694782312151E-05</v>
      </c>
      <c r="E52" s="376">
        <v>0</v>
      </c>
      <c r="F52" s="376">
        <v>0</v>
      </c>
      <c r="G52" s="462">
        <v>0</v>
      </c>
      <c r="H52" s="377">
        <v>0</v>
      </c>
      <c r="I52" s="327"/>
      <c r="K52" s="466"/>
    </row>
    <row r="53" spans="2:11" ht="14.25">
      <c r="B53" s="375" t="s">
        <v>31</v>
      </c>
      <c r="C53" s="376">
        <v>0.17368244752121484</v>
      </c>
      <c r="D53" s="376">
        <v>0.17059387128728948</v>
      </c>
      <c r="E53" s="376">
        <v>0.1674985978687605</v>
      </c>
      <c r="F53" s="376">
        <v>0.15509575426462469</v>
      </c>
      <c r="G53" s="462">
        <v>0.14267851053118757</v>
      </c>
      <c r="H53" s="377">
        <v>0.13026441324792148</v>
      </c>
      <c r="I53" s="327"/>
      <c r="K53" s="466"/>
    </row>
    <row r="54" spans="2:11" ht="15" thickBot="1">
      <c r="B54" s="375" t="s">
        <v>32</v>
      </c>
      <c r="C54" s="379">
        <v>0.7570064761054042</v>
      </c>
      <c r="D54" s="379">
        <v>0.7740453320125367</v>
      </c>
      <c r="E54" s="379">
        <v>0.7910544026920919</v>
      </c>
      <c r="F54" s="379">
        <v>0.7902705530208364</v>
      </c>
      <c r="G54" s="469">
        <v>0.7895041329024506</v>
      </c>
      <c r="H54" s="380">
        <v>0.7887419926400436</v>
      </c>
      <c r="I54" s="327"/>
      <c r="K54" s="466"/>
    </row>
    <row r="55" spans="2:11" ht="12.75">
      <c r="B55" s="350" t="s">
        <v>88</v>
      </c>
      <c r="C55" s="351"/>
      <c r="D55" s="364"/>
      <c r="E55" s="364"/>
      <c r="F55" s="364"/>
      <c r="G55" s="364"/>
      <c r="H55" s="353"/>
      <c r="I55" s="382" t="s">
        <v>58</v>
      </c>
      <c r="K55"/>
    </row>
    <row r="56" spans="2:11" ht="14.25">
      <c r="B56" s="383" t="s">
        <v>12</v>
      </c>
      <c r="C56" s="459">
        <v>0.030777537796976243</v>
      </c>
      <c r="D56" s="459">
        <v>0.03407513113236656</v>
      </c>
      <c r="E56" s="459">
        <v>0.037372724467756864</v>
      </c>
      <c r="F56" s="459">
        <v>0.050563097809318114</v>
      </c>
      <c r="G56" s="459">
        <v>0.06375347115087936</v>
      </c>
      <c r="H56" s="467">
        <v>0.0769438444924406</v>
      </c>
      <c r="I56" s="378" t="s">
        <v>284</v>
      </c>
      <c r="K56" s="466"/>
    </row>
    <row r="57" spans="2:11" ht="27">
      <c r="B57" s="383" t="s">
        <v>191</v>
      </c>
      <c r="C57" s="459"/>
      <c r="D57" s="459"/>
      <c r="E57" s="459"/>
      <c r="F57" s="459"/>
      <c r="G57" s="459"/>
      <c r="H57" s="467"/>
      <c r="I57" s="327"/>
      <c r="K57" s="466"/>
    </row>
    <row r="58" spans="2:11" ht="27">
      <c r="B58" s="383" t="s">
        <v>192</v>
      </c>
      <c r="C58" s="367"/>
      <c r="D58" s="367"/>
      <c r="E58" s="367"/>
      <c r="F58" s="367"/>
      <c r="G58" s="367"/>
      <c r="H58" s="368"/>
      <c r="I58" s="327"/>
      <c r="K58" s="466"/>
    </row>
    <row r="59" spans="2:11" ht="27">
      <c r="B59" s="383" t="s">
        <v>193</v>
      </c>
      <c r="C59" s="367"/>
      <c r="D59" s="367"/>
      <c r="E59" s="367"/>
      <c r="F59" s="367"/>
      <c r="G59" s="367"/>
      <c r="H59" s="368"/>
      <c r="I59" s="327"/>
      <c r="K59" s="466"/>
    </row>
    <row r="60" spans="2:11" ht="27">
      <c r="B60" s="383" t="s">
        <v>194</v>
      </c>
      <c r="C60" s="367"/>
      <c r="D60" s="367"/>
      <c r="E60" s="367"/>
      <c r="F60" s="367"/>
      <c r="G60" s="367"/>
      <c r="H60" s="368"/>
      <c r="I60" s="327"/>
      <c r="K60" s="466"/>
    </row>
    <row r="61" spans="2:11" ht="27">
      <c r="B61" s="383" t="s">
        <v>195</v>
      </c>
      <c r="C61" s="367"/>
      <c r="D61" s="367"/>
      <c r="E61" s="367"/>
      <c r="F61" s="367"/>
      <c r="G61" s="367"/>
      <c r="H61" s="368"/>
      <c r="I61" s="327"/>
      <c r="K61" s="466" t="s">
        <v>196</v>
      </c>
    </row>
    <row r="62" spans="2:11" ht="14.25">
      <c r="B62" s="383" t="s">
        <v>197</v>
      </c>
      <c r="C62" s="367">
        <v>0.12136491604983486</v>
      </c>
      <c r="D62" s="367">
        <v>0.11391217294469647</v>
      </c>
      <c r="E62" s="367">
        <v>0.10950555711458576</v>
      </c>
      <c r="F62" s="367">
        <v>0.10044998703385748</v>
      </c>
      <c r="G62" s="367">
        <v>0.0960816428077735</v>
      </c>
      <c r="H62" s="368">
        <v>0.09408370990876735</v>
      </c>
      <c r="I62" s="327"/>
      <c r="K62" s="466"/>
    </row>
    <row r="63" spans="2:11" ht="14.25">
      <c r="B63" s="370" t="s">
        <v>27</v>
      </c>
      <c r="C63" s="367">
        <v>0.5990001887561017</v>
      </c>
      <c r="D63" s="367">
        <v>0.573966614659952</v>
      </c>
      <c r="E63" s="367">
        <v>0.5466088825786994</v>
      </c>
      <c r="F63" s="367">
        <v>0.4090363997868144</v>
      </c>
      <c r="G63" s="367">
        <v>0.3019690156819873</v>
      </c>
      <c r="H63" s="368">
        <v>0.20862493491626305</v>
      </c>
      <c r="I63" s="327"/>
      <c r="K63" s="466"/>
    </row>
    <row r="64" spans="2:11" ht="15" thickBot="1">
      <c r="B64" s="371" t="s">
        <v>198</v>
      </c>
      <c r="C64" s="355">
        <v>0.24885735739708748</v>
      </c>
      <c r="D64" s="355">
        <v>0.2780460812629849</v>
      </c>
      <c r="E64" s="355">
        <v>0.30651283583895816</v>
      </c>
      <c r="F64" s="355">
        <v>0.4399505153700101</v>
      </c>
      <c r="G64" s="355">
        <v>0.53819587035936</v>
      </c>
      <c r="H64" s="372">
        <v>0.6203475106825288</v>
      </c>
      <c r="I64" s="327"/>
      <c r="K64" s="466"/>
    </row>
    <row r="65" spans="2:11" ht="12.75">
      <c r="B65" s="350" t="s">
        <v>86</v>
      </c>
      <c r="C65" s="351"/>
      <c r="D65" s="364"/>
      <c r="E65" s="364"/>
      <c r="F65" s="364"/>
      <c r="G65" s="364"/>
      <c r="H65" s="353"/>
      <c r="I65" s="382" t="s">
        <v>58</v>
      </c>
      <c r="K65"/>
    </row>
    <row r="66" spans="2:11" ht="14.25">
      <c r="B66" s="383" t="s">
        <v>33</v>
      </c>
      <c r="C66" s="455">
        <v>0</v>
      </c>
      <c r="D66" s="455">
        <v>0</v>
      </c>
      <c r="E66" s="455">
        <v>0.0010425992830020232</v>
      </c>
      <c r="F66" s="455">
        <v>0.00925082059417463</v>
      </c>
      <c r="G66" s="455">
        <v>0.015621323844963678</v>
      </c>
      <c r="H66" s="456">
        <v>0.021239933240966572</v>
      </c>
      <c r="I66" s="378" t="s">
        <v>284</v>
      </c>
      <c r="K66" s="466"/>
    </row>
    <row r="67" spans="2:11" ht="14.25">
      <c r="B67" s="384" t="s">
        <v>41</v>
      </c>
      <c r="C67" s="487" t="s">
        <v>299</v>
      </c>
      <c r="D67" s="487" t="s">
        <v>299</v>
      </c>
      <c r="E67" s="457">
        <v>0</v>
      </c>
      <c r="F67" s="457">
        <v>0</v>
      </c>
      <c r="G67" s="457">
        <v>0</v>
      </c>
      <c r="H67" s="458">
        <v>0</v>
      </c>
      <c r="I67" s="327"/>
      <c r="K67" s="466"/>
    </row>
    <row r="68" spans="2:11" ht="14.25">
      <c r="B68" s="384" t="s">
        <v>42</v>
      </c>
      <c r="C68" s="487" t="s">
        <v>299</v>
      </c>
      <c r="D68" s="487" t="s">
        <v>299</v>
      </c>
      <c r="E68" s="457">
        <v>1</v>
      </c>
      <c r="F68" s="457">
        <v>1</v>
      </c>
      <c r="G68" s="457">
        <v>1</v>
      </c>
      <c r="H68" s="458">
        <v>1</v>
      </c>
      <c r="I68" s="327"/>
      <c r="K68" s="466"/>
    </row>
    <row r="69" spans="2:11" ht="14.25">
      <c r="B69" s="387" t="s">
        <v>34</v>
      </c>
      <c r="C69" s="459">
        <v>0</v>
      </c>
      <c r="D69" s="459">
        <v>0</v>
      </c>
      <c r="E69" s="459">
        <v>0.011642034540020631</v>
      </c>
      <c r="F69" s="459">
        <v>0.23413008585554684</v>
      </c>
      <c r="G69" s="459">
        <v>0.4144258405947021</v>
      </c>
      <c r="H69" s="460">
        <v>0.5805668422018258</v>
      </c>
      <c r="I69" s="327"/>
      <c r="K69" s="466"/>
    </row>
    <row r="70" spans="2:11" ht="39.75">
      <c r="B70" s="388" t="s">
        <v>43</v>
      </c>
      <c r="C70" s="455">
        <v>0.24996758766940805</v>
      </c>
      <c r="D70" s="455">
        <v>0.29144433699390987</v>
      </c>
      <c r="E70" s="455">
        <v>0.3534898151005693</v>
      </c>
      <c r="F70" s="455">
        <v>0.5294611430046581</v>
      </c>
      <c r="G70" s="455">
        <v>0.6543837157606133</v>
      </c>
      <c r="H70" s="461">
        <v>0.7488897854477191</v>
      </c>
      <c r="I70" s="327"/>
      <c r="K70" s="466"/>
    </row>
    <row r="71" spans="2:11" ht="14.25">
      <c r="B71" s="384" t="s">
        <v>199</v>
      </c>
      <c r="C71" s="385">
        <v>0.3505616296698089</v>
      </c>
      <c r="D71" s="385">
        <v>0.30866775844049765</v>
      </c>
      <c r="E71" s="385">
        <v>0.2268657362996281</v>
      </c>
      <c r="F71" s="385">
        <v>0.10840798271650266</v>
      </c>
      <c r="G71" s="385">
        <v>0.0566611058131479</v>
      </c>
      <c r="H71" s="386">
        <v>0.030720432895563903</v>
      </c>
      <c r="I71" s="327"/>
      <c r="K71" s="466"/>
    </row>
    <row r="72" spans="2:11" ht="15" thickBot="1">
      <c r="B72" s="389" t="s">
        <v>200</v>
      </c>
      <c r="C72" s="390">
        <v>0.6494383703301908</v>
      </c>
      <c r="D72" s="390">
        <v>0.6913322415595022</v>
      </c>
      <c r="E72" s="390">
        <v>0.773134263700372</v>
      </c>
      <c r="F72" s="390">
        <v>0.8915920172834972</v>
      </c>
      <c r="G72" s="390">
        <v>0.9433388941868521</v>
      </c>
      <c r="H72" s="391">
        <v>0.9692795671044361</v>
      </c>
      <c r="I72" s="392"/>
      <c r="K72" s="466"/>
    </row>
    <row r="73" spans="2:9" ht="12.75">
      <c r="B73" s="393"/>
      <c r="C73" s="394"/>
      <c r="D73" s="394"/>
      <c r="E73" s="394"/>
      <c r="F73" s="394"/>
      <c r="G73" s="394"/>
      <c r="H73" s="394"/>
      <c r="I73" s="395"/>
    </row>
    <row r="74" spans="2:9" ht="12.75">
      <c r="B74" s="316" t="s">
        <v>201</v>
      </c>
      <c r="C74" s="394"/>
      <c r="D74" s="394"/>
      <c r="E74" s="394"/>
      <c r="F74" s="394"/>
      <c r="G74" s="394"/>
      <c r="H74" s="394"/>
      <c r="I74" s="395"/>
    </row>
    <row r="75" ht="13.5" thickBot="1"/>
    <row r="76" spans="2:9" ht="13.5" thickBot="1">
      <c r="B76" s="319" t="s">
        <v>290</v>
      </c>
      <c r="C76" s="320" t="s">
        <v>175</v>
      </c>
      <c r="D76" s="320"/>
      <c r="E76" s="320"/>
      <c r="F76" s="320"/>
      <c r="G76" s="320"/>
      <c r="H76" s="321"/>
      <c r="I76" s="322"/>
    </row>
    <row r="77" spans="2:9" ht="23.25">
      <c r="B77" s="323"/>
      <c r="C77" s="324" t="s">
        <v>176</v>
      </c>
      <c r="D77" s="325">
        <v>2015</v>
      </c>
      <c r="E77" s="325">
        <v>2020</v>
      </c>
      <c r="F77" s="325">
        <v>2030</v>
      </c>
      <c r="G77" s="325">
        <v>2040</v>
      </c>
      <c r="H77" s="326">
        <v>2050</v>
      </c>
      <c r="I77" s="327"/>
    </row>
    <row r="78" spans="2:9" ht="15.75" thickBot="1">
      <c r="B78" s="328"/>
      <c r="C78" s="329" t="s">
        <v>177</v>
      </c>
      <c r="D78" s="330" t="s">
        <v>178</v>
      </c>
      <c r="E78" s="330" t="s">
        <v>179</v>
      </c>
      <c r="F78" s="330" t="s">
        <v>180</v>
      </c>
      <c r="G78" s="330" t="s">
        <v>181</v>
      </c>
      <c r="H78" s="331" t="s">
        <v>182</v>
      </c>
      <c r="I78" s="327"/>
    </row>
    <row r="79" spans="2:9" ht="12.75">
      <c r="B79" s="332" t="s">
        <v>202</v>
      </c>
      <c r="C79" s="333"/>
      <c r="D79" s="334"/>
      <c r="E79" s="334"/>
      <c r="F79" s="334"/>
      <c r="G79" s="335"/>
      <c r="H79" s="336"/>
      <c r="I79" s="337" t="s">
        <v>203</v>
      </c>
    </row>
    <row r="80" spans="2:9" ht="12.75">
      <c r="B80" s="396" t="s">
        <v>204</v>
      </c>
      <c r="C80" s="343"/>
      <c r="D80" s="397"/>
      <c r="E80" s="397"/>
      <c r="F80" s="397"/>
      <c r="G80" s="398"/>
      <c r="H80" s="399"/>
      <c r="I80" s="337" t="s">
        <v>205</v>
      </c>
    </row>
    <row r="81" spans="2:9" ht="12.75">
      <c r="B81" s="396" t="s">
        <v>206</v>
      </c>
      <c r="C81" s="343"/>
      <c r="D81" s="397"/>
      <c r="E81" s="397"/>
      <c r="F81" s="397"/>
      <c r="G81" s="398"/>
      <c r="H81" s="399"/>
      <c r="I81" s="337" t="s">
        <v>207</v>
      </c>
    </row>
    <row r="82" spans="2:9" ht="12.75">
      <c r="B82" s="338" t="s">
        <v>208</v>
      </c>
      <c r="C82" s="339"/>
      <c r="D82" s="340"/>
      <c r="E82" s="340"/>
      <c r="F82" s="340"/>
      <c r="G82" s="341"/>
      <c r="H82" s="342"/>
      <c r="I82" s="337" t="s">
        <v>209</v>
      </c>
    </row>
    <row r="83" spans="2:9" ht="12.75">
      <c r="B83" s="338" t="s">
        <v>210</v>
      </c>
      <c r="C83" s="343"/>
      <c r="D83" s="340"/>
      <c r="E83" s="340"/>
      <c r="F83" s="340"/>
      <c r="G83" s="341"/>
      <c r="H83" s="342"/>
      <c r="I83" s="337" t="s">
        <v>209</v>
      </c>
    </row>
    <row r="84" spans="2:9" ht="12.75">
      <c r="B84" s="396" t="s">
        <v>211</v>
      </c>
      <c r="C84" s="343"/>
      <c r="D84" s="397"/>
      <c r="E84" s="397"/>
      <c r="F84" s="397"/>
      <c r="G84" s="398"/>
      <c r="H84" s="399"/>
      <c r="I84" s="337"/>
    </row>
    <row r="85" spans="2:9" ht="12.75">
      <c r="B85" s="396" t="s">
        <v>212</v>
      </c>
      <c r="C85" s="343"/>
      <c r="D85" s="397"/>
      <c r="E85" s="397"/>
      <c r="F85" s="397"/>
      <c r="G85" s="398"/>
      <c r="H85" s="399"/>
      <c r="I85" s="337" t="s">
        <v>213</v>
      </c>
    </row>
    <row r="86" spans="2:9" ht="13.5" thickBot="1">
      <c r="B86" s="344" t="s">
        <v>214</v>
      </c>
      <c r="C86" s="345"/>
      <c r="D86" s="346"/>
      <c r="E86" s="346"/>
      <c r="F86" s="346"/>
      <c r="G86" s="347"/>
      <c r="H86" s="348"/>
      <c r="I86" s="349" t="s">
        <v>207</v>
      </c>
    </row>
  </sheetData>
  <sheetProtection/>
  <mergeCells count="1">
    <mergeCell ref="B13:I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zoomScalePageLayoutView="0" workbookViewId="0" topLeftCell="A16">
      <selection activeCell="K33" sqref="K33:L33"/>
    </sheetView>
  </sheetViews>
  <sheetFormatPr defaultColWidth="11.57421875" defaultRowHeight="12.75"/>
  <cols>
    <col min="1" max="1" width="11.57421875" style="0" customWidth="1"/>
    <col min="2" max="2" width="9.140625" style="0" customWidth="1"/>
    <col min="3" max="3" width="74.57421875" style="0" customWidth="1"/>
    <col min="4" max="4" width="15.8515625" style="0" customWidth="1"/>
    <col min="5" max="5" width="9.140625" style="0" customWidth="1"/>
    <col min="6" max="6" width="16.57421875" style="0" customWidth="1"/>
    <col min="7" max="7" width="16.421875" style="0" customWidth="1"/>
    <col min="8" max="8" width="16.140625" style="0" customWidth="1"/>
    <col min="9" max="9" width="16.421875" style="0" customWidth="1"/>
    <col min="10" max="10" width="3.57421875" style="0" customWidth="1"/>
    <col min="11" max="11" width="13.57421875" style="0" customWidth="1"/>
    <col min="12" max="12" width="15.421875" style="0" customWidth="1"/>
  </cols>
  <sheetData>
    <row r="2" ht="12.75">
      <c r="C2" s="258"/>
    </row>
    <row r="5" ht="12.75">
      <c r="B5" s="1"/>
    </row>
    <row r="6" ht="12.75">
      <c r="B6" s="117"/>
    </row>
    <row r="7" ht="13.5" thickBot="1"/>
    <row r="8" spans="2:4" ht="17.25" customHeight="1" thickBot="1">
      <c r="B8" s="99" t="s">
        <v>127</v>
      </c>
      <c r="C8" s="12"/>
      <c r="D8" s="470" t="s">
        <v>46</v>
      </c>
    </row>
    <row r="9" spans="2:4" ht="13.5" thickBot="1">
      <c r="B9" s="11" t="s">
        <v>112</v>
      </c>
      <c r="C9" s="12"/>
      <c r="D9" s="50"/>
    </row>
    <row r="10" spans="2:4" ht="15">
      <c r="B10" s="30" t="s">
        <v>118</v>
      </c>
      <c r="C10" s="12" t="s">
        <v>95</v>
      </c>
      <c r="D10" s="473"/>
    </row>
    <row r="11" spans="2:4" ht="15.75" thickBot="1">
      <c r="B11" s="31" t="s">
        <v>110</v>
      </c>
      <c r="C11" s="9" t="s">
        <v>96</v>
      </c>
      <c r="D11" s="223"/>
    </row>
    <row r="12" spans="2:4" ht="15">
      <c r="B12" s="30" t="s">
        <v>119</v>
      </c>
      <c r="C12" s="12" t="s">
        <v>97</v>
      </c>
      <c r="D12" s="222"/>
    </row>
    <row r="13" spans="2:4" ht="15.75" thickBot="1">
      <c r="B13" s="31" t="s">
        <v>120</v>
      </c>
      <c r="C13" s="9" t="s">
        <v>98</v>
      </c>
      <c r="D13" s="223"/>
    </row>
    <row r="14" spans="2:4" ht="15.75" thickBot="1">
      <c r="B14" s="99" t="s">
        <v>114</v>
      </c>
      <c r="C14" s="119" t="s">
        <v>115</v>
      </c>
      <c r="D14" s="241"/>
    </row>
    <row r="15" spans="2:4" ht="13.5" thickBot="1">
      <c r="B15" s="11" t="s">
        <v>111</v>
      </c>
      <c r="C15" s="12"/>
      <c r="D15" s="221"/>
    </row>
    <row r="16" spans="2:4" ht="15.75" thickBot="1">
      <c r="B16" s="224" t="s">
        <v>113</v>
      </c>
      <c r="C16" s="225" t="s">
        <v>102</v>
      </c>
      <c r="D16" s="473">
        <v>35188</v>
      </c>
    </row>
    <row r="17" spans="2:5" ht="15" thickBot="1">
      <c r="B17" s="240" t="s">
        <v>121</v>
      </c>
      <c r="C17" s="17"/>
      <c r="D17" s="18"/>
      <c r="E17" s="9"/>
    </row>
    <row r="20" ht="13.5" thickBot="1"/>
    <row r="21" spans="2:12" ht="13.5" thickBot="1">
      <c r="B21" s="99" t="s">
        <v>128</v>
      </c>
      <c r="C21" s="122"/>
      <c r="D21" s="21" t="s">
        <v>124</v>
      </c>
      <c r="E21" s="12"/>
      <c r="F21" s="99" t="s">
        <v>77</v>
      </c>
      <c r="G21" s="100"/>
      <c r="H21" s="100"/>
      <c r="I21" s="101"/>
      <c r="J21" s="12"/>
      <c r="K21" s="11" t="s">
        <v>81</v>
      </c>
      <c r="L21" s="13"/>
    </row>
    <row r="22" spans="2:12" ht="33.75" customHeight="1" thickBot="1">
      <c r="B22" s="30"/>
      <c r="C22" s="122"/>
      <c r="D22" s="230" t="s">
        <v>104</v>
      </c>
      <c r="E22" s="9"/>
      <c r="F22" s="181" t="s">
        <v>78</v>
      </c>
      <c r="G22" s="172" t="s">
        <v>12</v>
      </c>
      <c r="H22" s="172" t="s">
        <v>79</v>
      </c>
      <c r="I22" s="173" t="s">
        <v>80</v>
      </c>
      <c r="J22" s="9"/>
      <c r="K22" s="179" t="s">
        <v>125</v>
      </c>
      <c r="L22" s="180" t="s">
        <v>82</v>
      </c>
    </row>
    <row r="23" spans="2:12" ht="15.75" customHeight="1" thickBot="1">
      <c r="B23" s="118"/>
      <c r="C23" s="119"/>
      <c r="D23" s="34" t="s">
        <v>46</v>
      </c>
      <c r="E23" s="9"/>
      <c r="F23" s="29" t="s">
        <v>46</v>
      </c>
      <c r="G23" s="19" t="s">
        <v>46</v>
      </c>
      <c r="H23" s="19" t="s">
        <v>46</v>
      </c>
      <c r="I23" s="51" t="s">
        <v>46</v>
      </c>
      <c r="J23" s="9"/>
      <c r="K23" s="27" t="s">
        <v>47</v>
      </c>
      <c r="L23" s="178" t="s">
        <v>47</v>
      </c>
    </row>
    <row r="24" spans="2:12" ht="12.75">
      <c r="B24" s="164">
        <v>1</v>
      </c>
      <c r="C24" s="134" t="s">
        <v>12</v>
      </c>
      <c r="D24" s="471">
        <v>1083</v>
      </c>
      <c r="E24" s="474"/>
      <c r="F24" s="182"/>
      <c r="G24" s="168"/>
      <c r="H24" s="169"/>
      <c r="I24" s="169"/>
      <c r="J24" s="9"/>
      <c r="K24" s="244">
        <v>265.335</v>
      </c>
      <c r="L24" s="248"/>
    </row>
    <row r="25" spans="2:12" ht="13.5" thickBot="1">
      <c r="B25" s="158">
        <v>2</v>
      </c>
      <c r="C25" s="167" t="s">
        <v>56</v>
      </c>
      <c r="D25" s="475">
        <v>26638</v>
      </c>
      <c r="E25" s="474"/>
      <c r="F25" s="183"/>
      <c r="G25" s="170"/>
      <c r="H25" s="171"/>
      <c r="I25" s="171"/>
      <c r="J25" s="9"/>
      <c r="K25" s="245">
        <v>1331.9</v>
      </c>
      <c r="L25" s="249"/>
    </row>
    <row r="26" spans="2:12" ht="13.5" thickBot="1">
      <c r="B26" s="118"/>
      <c r="C26" s="166" t="s">
        <v>75</v>
      </c>
      <c r="D26" s="34"/>
      <c r="E26" s="9"/>
      <c r="F26" s="118"/>
      <c r="G26" s="100"/>
      <c r="H26" s="101"/>
      <c r="I26" s="101"/>
      <c r="J26" s="9"/>
      <c r="K26" s="246"/>
      <c r="L26" s="250"/>
    </row>
    <row r="27" spans="2:12" ht="12.75">
      <c r="B27" s="164">
        <v>3</v>
      </c>
      <c r="C27" s="134" t="s">
        <v>13</v>
      </c>
      <c r="D27" s="471">
        <v>40</v>
      </c>
      <c r="E27" s="9"/>
      <c r="F27" s="164"/>
      <c r="G27" s="6"/>
      <c r="H27" s="165"/>
      <c r="I27" s="165"/>
      <c r="J27" s="9"/>
      <c r="K27" s="244">
        <v>8.08</v>
      </c>
      <c r="L27" s="251"/>
    </row>
    <row r="28" spans="2:12" ht="12.75">
      <c r="B28" s="121">
        <v>4</v>
      </c>
      <c r="C28" s="10" t="s">
        <v>14</v>
      </c>
      <c r="D28" s="472">
        <v>103.00000000000001</v>
      </c>
      <c r="E28" s="9"/>
      <c r="F28" s="121"/>
      <c r="G28" s="4"/>
      <c r="H28" s="14"/>
      <c r="I28" s="14"/>
      <c r="J28" s="9"/>
      <c r="K28" s="244">
        <v>20.703000000000003</v>
      </c>
      <c r="L28" s="252"/>
    </row>
    <row r="29" spans="2:12" ht="12.75">
      <c r="B29" s="121">
        <v>5</v>
      </c>
      <c r="C29" s="10" t="s">
        <v>15</v>
      </c>
      <c r="D29" s="472">
        <v>1207</v>
      </c>
      <c r="E29" s="9"/>
      <c r="F29" s="121"/>
      <c r="G29" s="4"/>
      <c r="H29" s="14"/>
      <c r="I29" s="14"/>
      <c r="J29" s="9"/>
      <c r="K29" s="244">
        <v>398.31</v>
      </c>
      <c r="L29" s="252"/>
    </row>
    <row r="30" spans="2:12" ht="12.75">
      <c r="B30" s="121">
        <v>6</v>
      </c>
      <c r="C30" s="227" t="s">
        <v>16</v>
      </c>
      <c r="D30" s="472">
        <v>5</v>
      </c>
      <c r="E30" s="9"/>
      <c r="F30" s="121"/>
      <c r="G30" s="4"/>
      <c r="H30" s="14"/>
      <c r="I30" s="14"/>
      <c r="J30" s="9"/>
      <c r="K30" s="244">
        <v>1.85</v>
      </c>
      <c r="L30" s="252"/>
    </row>
    <row r="31" spans="2:12" ht="13.5" thickBot="1">
      <c r="B31" s="121">
        <v>7</v>
      </c>
      <c r="C31" s="227" t="s">
        <v>76</v>
      </c>
      <c r="D31" s="231"/>
      <c r="E31" s="9"/>
      <c r="F31" s="177"/>
      <c r="G31" s="242"/>
      <c r="H31" s="14"/>
      <c r="I31" s="14"/>
      <c r="J31" s="9"/>
      <c r="K31" s="247"/>
      <c r="L31" s="248"/>
    </row>
    <row r="32" spans="2:12" ht="13.5" thickBot="1">
      <c r="B32" s="118"/>
      <c r="C32" s="166" t="s">
        <v>74</v>
      </c>
      <c r="D32" s="34"/>
      <c r="E32" s="9"/>
      <c r="F32" s="118"/>
      <c r="G32" s="100"/>
      <c r="H32" s="101"/>
      <c r="I32" s="101"/>
      <c r="J32" s="9"/>
      <c r="K32" s="246"/>
      <c r="L32" s="250"/>
    </row>
    <row r="33" spans="2:12" ht="12.75">
      <c r="B33" s="121">
        <v>8</v>
      </c>
      <c r="C33" s="10" t="s">
        <v>17</v>
      </c>
      <c r="D33" s="472">
        <v>6112</v>
      </c>
      <c r="E33" s="474"/>
      <c r="F33" s="121"/>
      <c r="G33" s="4"/>
      <c r="H33" s="14"/>
      <c r="I33" s="14"/>
      <c r="J33" s="9"/>
      <c r="K33" s="244">
        <v>1595.232</v>
      </c>
      <c r="L33" s="252"/>
    </row>
    <row r="34" spans="2:12" ht="13.5" thickBot="1">
      <c r="B34" s="121">
        <v>9</v>
      </c>
      <c r="C34" s="237" t="s">
        <v>106</v>
      </c>
      <c r="D34" s="472">
        <v>6112</v>
      </c>
      <c r="E34" s="9"/>
      <c r="F34" s="234"/>
      <c r="G34" s="235"/>
      <c r="H34" s="236"/>
      <c r="I34" s="236"/>
      <c r="J34" s="9"/>
      <c r="K34" s="247"/>
      <c r="L34" s="248"/>
    </row>
    <row r="35" spans="2:12" ht="13.5" thickBot="1">
      <c r="B35" s="118"/>
      <c r="C35" s="166" t="s">
        <v>73</v>
      </c>
      <c r="D35" s="34"/>
      <c r="E35" s="9"/>
      <c r="F35" s="118"/>
      <c r="G35" s="100"/>
      <c r="H35" s="101"/>
      <c r="I35" s="101"/>
      <c r="J35" s="9"/>
      <c r="K35" s="246"/>
      <c r="L35" s="250"/>
    </row>
    <row r="36" spans="2:12" ht="12.75">
      <c r="B36" s="121">
        <v>10</v>
      </c>
      <c r="C36" s="227" t="s">
        <v>72</v>
      </c>
      <c r="D36" s="22"/>
      <c r="E36" s="9"/>
      <c r="F36" s="121"/>
      <c r="G36" s="4"/>
      <c r="H36" s="14"/>
      <c r="I36" s="14"/>
      <c r="J36" s="9"/>
      <c r="K36" s="247"/>
      <c r="L36" s="248"/>
    </row>
    <row r="37" spans="2:12" ht="12.75">
      <c r="B37" s="121">
        <v>11</v>
      </c>
      <c r="C37" s="10" t="s">
        <v>57</v>
      </c>
      <c r="D37" s="22"/>
      <c r="E37" s="9"/>
      <c r="F37" s="121"/>
      <c r="G37" s="4"/>
      <c r="H37" s="174"/>
      <c r="I37" s="14"/>
      <c r="J37" s="9"/>
      <c r="K37" s="247"/>
      <c r="L37" s="248"/>
    </row>
    <row r="38" spans="2:12" ht="13.5" thickBot="1">
      <c r="B38" s="158">
        <v>12</v>
      </c>
      <c r="C38" s="167" t="s">
        <v>18</v>
      </c>
      <c r="D38" s="59"/>
      <c r="E38" s="9"/>
      <c r="F38" s="121"/>
      <c r="G38" s="5"/>
      <c r="H38" s="233"/>
      <c r="I38" s="39"/>
      <c r="J38" s="9"/>
      <c r="K38" s="253"/>
      <c r="L38" s="249"/>
    </row>
    <row r="39" spans="2:12" ht="13.5" thickBot="1">
      <c r="B39" s="118"/>
      <c r="C39" s="166" t="s">
        <v>103</v>
      </c>
      <c r="D39" s="34"/>
      <c r="E39" s="9"/>
      <c r="F39" s="118"/>
      <c r="G39" s="100"/>
      <c r="H39" s="101"/>
      <c r="I39" s="101"/>
      <c r="J39" s="9"/>
      <c r="K39" s="246"/>
      <c r="L39" s="250"/>
    </row>
    <row r="40" spans="2:12" ht="13.5" thickBot="1">
      <c r="B40" s="57">
        <v>13</v>
      </c>
      <c r="C40" s="239" t="s">
        <v>116</v>
      </c>
      <c r="D40" s="231"/>
      <c r="E40" s="9"/>
      <c r="F40" s="57"/>
      <c r="G40" s="15"/>
      <c r="H40" s="238"/>
      <c r="I40" s="16"/>
      <c r="J40" s="9"/>
      <c r="K40" s="256"/>
      <c r="L40" s="257"/>
    </row>
    <row r="41" spans="2:12" ht="13.5" thickBot="1">
      <c r="B41" s="120">
        <v>14</v>
      </c>
      <c r="C41" s="213" t="s">
        <v>105</v>
      </c>
      <c r="D41" s="25">
        <f>SUM(D24:D40)-D34</f>
        <v>35188</v>
      </c>
      <c r="E41" s="175"/>
      <c r="F41" s="184">
        <f>SUM(F27:F40)-F34</f>
        <v>0</v>
      </c>
      <c r="G41" s="176">
        <f>SUM(G27:G40)-G34</f>
        <v>0</v>
      </c>
      <c r="H41" s="176">
        <f>SUM(H27:H40)-H34</f>
        <v>0</v>
      </c>
      <c r="I41" s="185">
        <f>SUM(F41:H41)</f>
        <v>0</v>
      </c>
      <c r="J41" s="175"/>
      <c r="K41" s="254">
        <f>SUM(K24:K40)-K34</f>
        <v>3621.41</v>
      </c>
      <c r="L41" s="255">
        <f>SUM(L27:L40)-L34</f>
        <v>0</v>
      </c>
    </row>
    <row r="42" spans="2:12" ht="12.75">
      <c r="B42" s="121">
        <v>15</v>
      </c>
      <c r="C42" s="227" t="s">
        <v>107</v>
      </c>
      <c r="D42" s="22">
        <f>D41-D43</f>
        <v>29076</v>
      </c>
      <c r="E42" s="9"/>
      <c r="F42" s="121">
        <f>F41-F43</f>
        <v>0</v>
      </c>
      <c r="G42" s="3">
        <f>G41-G43</f>
        <v>0</v>
      </c>
      <c r="H42" s="3">
        <f>H41-H43</f>
        <v>0</v>
      </c>
      <c r="I42" s="186">
        <f>SUM(F42:H42)</f>
        <v>0</v>
      </c>
      <c r="J42" s="9"/>
      <c r="K42" s="9"/>
      <c r="L42" s="52"/>
    </row>
    <row r="43" spans="2:12" ht="12.75">
      <c r="B43" s="121">
        <v>16</v>
      </c>
      <c r="C43" s="227" t="s">
        <v>108</v>
      </c>
      <c r="D43" s="22">
        <f>SUM(D34:D38)</f>
        <v>6112</v>
      </c>
      <c r="E43" s="9"/>
      <c r="F43" s="58">
        <f>SUM(F34:F38)</f>
        <v>0</v>
      </c>
      <c r="G43" s="10">
        <f>SUM(G34:G38)</f>
        <v>0</v>
      </c>
      <c r="H43" s="10">
        <f>SUM(H34:H38)</f>
        <v>0</v>
      </c>
      <c r="I43" s="14">
        <f>SUM(F43:H43)</f>
        <v>0</v>
      </c>
      <c r="J43" s="9"/>
      <c r="K43" s="9"/>
      <c r="L43" s="52"/>
    </row>
    <row r="44" spans="2:12" ht="13.5" thickBot="1">
      <c r="B44" s="121">
        <v>17</v>
      </c>
      <c r="C44" s="228" t="s">
        <v>109</v>
      </c>
      <c r="D44" s="232">
        <f>D43/D41</f>
        <v>0.17369557803796748</v>
      </c>
      <c r="E44" s="9"/>
      <c r="F44" s="187" t="e">
        <f>F43/F41</f>
        <v>#DIV/0!</v>
      </c>
      <c r="G44" s="188" t="e">
        <f>G43/G41</f>
        <v>#DIV/0!</v>
      </c>
      <c r="H44" s="188" t="e">
        <f>H43/H41</f>
        <v>#DIV/0!</v>
      </c>
      <c r="I44" s="189" t="e">
        <f>I43/I41</f>
        <v>#DIV/0!</v>
      </c>
      <c r="J44" s="9"/>
      <c r="K44" s="9"/>
      <c r="L44" s="52"/>
    </row>
    <row r="45" spans="2:12" ht="13.5" thickBot="1">
      <c r="B45" s="158">
        <v>18</v>
      </c>
      <c r="C45" s="229" t="s">
        <v>101</v>
      </c>
      <c r="D45" s="59">
        <f>SUM(D24:D33)</f>
        <v>35188</v>
      </c>
      <c r="E45" s="9"/>
      <c r="F45" s="9"/>
      <c r="G45" s="9"/>
      <c r="H45" s="9"/>
      <c r="I45" s="9"/>
      <c r="J45" s="9"/>
      <c r="K45" s="9"/>
      <c r="L45" s="52"/>
    </row>
    <row r="46" spans="2:12" ht="12.75">
      <c r="B46" s="56" t="s">
        <v>100</v>
      </c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spans="2:12" ht="12.75">
      <c r="B47" s="226" t="s">
        <v>99</v>
      </c>
      <c r="C47" s="9"/>
      <c r="D47" s="9"/>
      <c r="E47" s="9"/>
      <c r="F47" s="9"/>
      <c r="G47" s="9"/>
      <c r="H47" s="9"/>
      <c r="I47" s="9"/>
      <c r="J47" s="9"/>
      <c r="K47" s="9"/>
      <c r="L47" s="52"/>
    </row>
    <row r="48" spans="2:12" ht="13.5" thickBot="1">
      <c r="B48" s="77" t="s">
        <v>117</v>
      </c>
      <c r="C48" s="17"/>
      <c r="D48" s="17"/>
      <c r="E48" s="17"/>
      <c r="F48" s="17"/>
      <c r="G48" s="17"/>
      <c r="H48" s="17"/>
      <c r="I48" s="17"/>
      <c r="J48" s="17"/>
      <c r="K48" s="17"/>
      <c r="L48" s="18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BB106"/>
  <sheetViews>
    <sheetView zoomScalePageLayoutView="0" workbookViewId="0" topLeftCell="A1">
      <selection activeCell="AG24" sqref="AG24"/>
    </sheetView>
  </sheetViews>
  <sheetFormatPr defaultColWidth="5.7109375" defaultRowHeight="12.75"/>
  <cols>
    <col min="1" max="4" width="5.7109375" style="0" customWidth="1"/>
    <col min="5" max="5" width="18.28125" style="0" bestFit="1" customWidth="1"/>
    <col min="6" max="6" width="5.7109375" style="0" customWidth="1"/>
    <col min="7" max="7" width="8.28125" style="0" bestFit="1" customWidth="1"/>
  </cols>
  <sheetData>
    <row r="4" spans="5:27" ht="31.5" customHeight="1" thickBot="1">
      <c r="E4" s="413" t="s">
        <v>245</v>
      </c>
      <c r="H4" s="511" t="s">
        <v>225</v>
      </c>
      <c r="I4" s="512"/>
      <c r="J4" s="511" t="s">
        <v>226</v>
      </c>
      <c r="K4" s="512"/>
      <c r="L4" s="511" t="s">
        <v>227</v>
      </c>
      <c r="M4" s="512"/>
      <c r="N4" s="511" t="s">
        <v>228</v>
      </c>
      <c r="O4" s="512"/>
      <c r="P4" s="511" t="s">
        <v>229</v>
      </c>
      <c r="Q4" s="512"/>
      <c r="R4" s="511" t="s">
        <v>230</v>
      </c>
      <c r="S4" s="512"/>
      <c r="T4" s="511" t="s">
        <v>231</v>
      </c>
      <c r="U4" s="512"/>
      <c r="V4" s="511" t="s">
        <v>232</v>
      </c>
      <c r="W4" s="512"/>
      <c r="X4" s="511" t="s">
        <v>233</v>
      </c>
      <c r="Y4" s="512"/>
      <c r="Z4" s="511" t="s">
        <v>234</v>
      </c>
      <c r="AA4" s="512"/>
    </row>
    <row r="5" spans="5:27" ht="31.5" customHeight="1" thickBot="1">
      <c r="E5" s="413" t="s">
        <v>246</v>
      </c>
      <c r="H5" s="417" t="s">
        <v>243</v>
      </c>
      <c r="I5" s="419"/>
      <c r="J5" s="420" t="s">
        <v>243</v>
      </c>
      <c r="K5" s="419"/>
      <c r="L5" s="420" t="s">
        <v>243</v>
      </c>
      <c r="M5" s="419"/>
      <c r="N5" s="420" t="s">
        <v>243</v>
      </c>
      <c r="O5" s="419"/>
      <c r="P5" s="420" t="s">
        <v>243</v>
      </c>
      <c r="Q5" s="418"/>
      <c r="R5" s="417" t="s">
        <v>244</v>
      </c>
      <c r="S5" s="419"/>
      <c r="T5" s="420" t="s">
        <v>244</v>
      </c>
      <c r="U5" s="419"/>
      <c r="V5" s="420" t="s">
        <v>244</v>
      </c>
      <c r="W5" s="419"/>
      <c r="X5" s="420" t="s">
        <v>244</v>
      </c>
      <c r="Y5" s="419"/>
      <c r="Z5" s="420" t="s">
        <v>244</v>
      </c>
      <c r="AA5" s="418"/>
    </row>
    <row r="6" spans="5:27" ht="31.5" customHeight="1" thickBot="1">
      <c r="E6" s="413" t="s">
        <v>247</v>
      </c>
      <c r="H6" s="417" t="s">
        <v>248</v>
      </c>
      <c r="I6" s="442">
        <v>1955</v>
      </c>
      <c r="J6" s="443">
        <v>1956</v>
      </c>
      <c r="K6" s="442">
        <v>1970</v>
      </c>
      <c r="L6" s="443">
        <v>1971</v>
      </c>
      <c r="M6" s="442">
        <v>1990</v>
      </c>
      <c r="N6" s="443">
        <v>1991</v>
      </c>
      <c r="O6" s="442">
        <v>2010</v>
      </c>
      <c r="P6" s="443">
        <v>2011</v>
      </c>
      <c r="Q6" s="444" t="s">
        <v>249</v>
      </c>
      <c r="R6" s="417" t="s">
        <v>248</v>
      </c>
      <c r="S6" s="442">
        <v>1955</v>
      </c>
      <c r="T6" s="443">
        <v>1956</v>
      </c>
      <c r="U6" s="442">
        <v>1970</v>
      </c>
      <c r="V6" s="443">
        <v>1971</v>
      </c>
      <c r="W6" s="442">
        <v>1990</v>
      </c>
      <c r="X6" s="443">
        <v>1991</v>
      </c>
      <c r="Y6" s="442">
        <v>2010</v>
      </c>
      <c r="Z6" s="443">
        <v>2011</v>
      </c>
      <c r="AA6" s="418" t="s">
        <v>249</v>
      </c>
    </row>
    <row r="8" spans="4:28" ht="12.75">
      <c r="D8" s="410" t="s">
        <v>235</v>
      </c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413" t="s">
        <v>240</v>
      </c>
    </row>
    <row r="9" spans="4:28" ht="12.75">
      <c r="D9" s="400"/>
      <c r="E9" s="411" t="s">
        <v>236</v>
      </c>
      <c r="G9" s="412">
        <f>SUM(H9:AA9)</f>
        <v>1283730.6973656097</v>
      </c>
      <c r="H9" s="513">
        <v>397300.05479452055</v>
      </c>
      <c r="I9" s="514"/>
      <c r="J9" s="513">
        <v>243276.20547945207</v>
      </c>
      <c r="K9" s="514"/>
      <c r="L9" s="513">
        <v>371111.86187845306</v>
      </c>
      <c r="M9" s="514"/>
      <c r="N9" s="513">
        <v>216888.51485148515</v>
      </c>
      <c r="O9" s="514"/>
      <c r="P9" s="513">
        <v>24323</v>
      </c>
      <c r="Q9" s="514"/>
      <c r="R9" s="513">
        <v>13596.857394366198</v>
      </c>
      <c r="S9" s="514"/>
      <c r="T9" s="513">
        <v>3683.7670454545455</v>
      </c>
      <c r="U9" s="514"/>
      <c r="V9" s="513">
        <v>3455.1716008771928</v>
      </c>
      <c r="W9" s="514"/>
      <c r="X9" s="513">
        <v>8560.18720657277</v>
      </c>
      <c r="Y9" s="514"/>
      <c r="Z9" s="513">
        <v>1535.0771144278608</v>
      </c>
      <c r="AA9" s="514"/>
      <c r="AB9" s="414" t="s">
        <v>241</v>
      </c>
    </row>
    <row r="10" spans="4:28" ht="12.75">
      <c r="D10" s="400"/>
      <c r="E10" s="411" t="s">
        <v>237</v>
      </c>
      <c r="G10" s="412">
        <f>SUM(H10:AA10)</f>
        <v>2238327</v>
      </c>
      <c r="H10" s="513">
        <v>469897</v>
      </c>
      <c r="I10" s="514"/>
      <c r="J10" s="513">
        <v>295374</v>
      </c>
      <c r="K10" s="514"/>
      <c r="L10" s="513">
        <v>538107</v>
      </c>
      <c r="M10" s="514"/>
      <c r="N10" s="513">
        <v>311696</v>
      </c>
      <c r="O10" s="514"/>
      <c r="P10" s="513">
        <v>30915</v>
      </c>
      <c r="Q10" s="514"/>
      <c r="R10" s="513">
        <v>158537</v>
      </c>
      <c r="S10" s="514"/>
      <c r="T10" s="513">
        <v>111382</v>
      </c>
      <c r="U10" s="514"/>
      <c r="V10" s="513">
        <v>135456</v>
      </c>
      <c r="W10" s="514"/>
      <c r="X10" s="513">
        <v>166701</v>
      </c>
      <c r="Y10" s="514"/>
      <c r="Z10" s="513">
        <v>20262</v>
      </c>
      <c r="AA10" s="514"/>
      <c r="AB10" s="414" t="s">
        <v>241</v>
      </c>
    </row>
    <row r="11" spans="4:28" ht="12.75">
      <c r="D11" s="400"/>
      <c r="E11" s="411" t="s">
        <v>238</v>
      </c>
      <c r="G11" s="412">
        <f>SUM(H11:AA11)</f>
        <v>288295.226</v>
      </c>
      <c r="H11" s="513">
        <v>66605.093</v>
      </c>
      <c r="I11" s="514"/>
      <c r="J11" s="513">
        <v>44816.82</v>
      </c>
      <c r="K11" s="514"/>
      <c r="L11" s="513">
        <v>87508.137</v>
      </c>
      <c r="M11" s="514"/>
      <c r="N11" s="513">
        <v>44098.233</v>
      </c>
      <c r="O11" s="514"/>
      <c r="P11" s="513">
        <v>4668.19</v>
      </c>
      <c r="Q11" s="514"/>
      <c r="R11" s="513">
        <v>10426.78</v>
      </c>
      <c r="S11" s="514"/>
      <c r="T11" s="513">
        <v>6988.127</v>
      </c>
      <c r="U11" s="514"/>
      <c r="V11" s="513">
        <v>9882.636</v>
      </c>
      <c r="W11" s="514"/>
      <c r="X11" s="513">
        <v>11671.125</v>
      </c>
      <c r="Y11" s="514"/>
      <c r="Z11" s="513">
        <v>1630.085</v>
      </c>
      <c r="AA11" s="514"/>
      <c r="AB11" s="414" t="s">
        <v>242</v>
      </c>
    </row>
    <row r="12" spans="4:28" ht="12.75">
      <c r="D12" s="400"/>
      <c r="E12" s="411" t="s">
        <v>239</v>
      </c>
      <c r="G12" s="412">
        <f>SUM(H12:AA12)</f>
        <v>243952.56200000003</v>
      </c>
      <c r="H12" s="513">
        <v>58005.808</v>
      </c>
      <c r="I12" s="514"/>
      <c r="J12" s="513">
        <v>35518.326</v>
      </c>
      <c r="K12" s="514"/>
      <c r="L12" s="513">
        <v>67171.247</v>
      </c>
      <c r="M12" s="514"/>
      <c r="N12" s="513">
        <v>43811.48</v>
      </c>
      <c r="O12" s="514"/>
      <c r="P12" s="513">
        <v>4475.432</v>
      </c>
      <c r="Q12" s="514"/>
      <c r="R12" s="513">
        <v>7723.015</v>
      </c>
      <c r="S12" s="514"/>
      <c r="T12" s="513">
        <v>3890.058</v>
      </c>
      <c r="U12" s="514"/>
      <c r="V12" s="513">
        <v>6302.233</v>
      </c>
      <c r="W12" s="514"/>
      <c r="X12" s="513">
        <v>14586.559</v>
      </c>
      <c r="Y12" s="514"/>
      <c r="Z12" s="513">
        <v>2468.404</v>
      </c>
      <c r="AA12" s="514"/>
      <c r="AB12" s="414" t="s">
        <v>242</v>
      </c>
    </row>
    <row r="14" spans="6:27" ht="12.75">
      <c r="F14" s="404" t="s">
        <v>219</v>
      </c>
      <c r="G14" s="400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</row>
    <row r="15" spans="6:28" ht="12.75">
      <c r="F15" s="405" t="s">
        <v>220</v>
      </c>
      <c r="G15" s="400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401"/>
      <c r="AB15" s="400"/>
    </row>
    <row r="16" spans="6:28" ht="12.75">
      <c r="F16" s="400"/>
      <c r="G16" s="400" t="s">
        <v>215</v>
      </c>
      <c r="H16" s="402">
        <v>0.96</v>
      </c>
      <c r="I16" s="403"/>
      <c r="J16" s="402">
        <v>0.35</v>
      </c>
      <c r="K16" s="403"/>
      <c r="L16" s="402">
        <v>0.22000000000000003</v>
      </c>
      <c r="M16" s="403"/>
      <c r="N16" s="402">
        <v>0.18</v>
      </c>
      <c r="O16" s="403"/>
      <c r="P16" s="402">
        <v>0.12</v>
      </c>
      <c r="Q16" s="403"/>
      <c r="R16" s="402">
        <v>0.96</v>
      </c>
      <c r="S16" s="403"/>
      <c r="T16" s="402">
        <v>0.35</v>
      </c>
      <c r="U16" s="403"/>
      <c r="V16" s="402">
        <v>0.2</v>
      </c>
      <c r="W16" s="403"/>
      <c r="X16" s="402">
        <v>0.14</v>
      </c>
      <c r="Y16" s="403"/>
      <c r="Z16" s="402">
        <v>0.14</v>
      </c>
      <c r="AA16" s="403"/>
      <c r="AB16" s="415" t="s">
        <v>221</v>
      </c>
    </row>
    <row r="17" spans="6:28" ht="12.75">
      <c r="F17" s="400"/>
      <c r="G17" s="400" t="s">
        <v>216</v>
      </c>
      <c r="H17" s="402">
        <v>0.96</v>
      </c>
      <c r="I17" s="403"/>
      <c r="J17" s="402">
        <v>0.5</v>
      </c>
      <c r="K17" s="403"/>
      <c r="L17" s="402">
        <v>0.28</v>
      </c>
      <c r="M17" s="403"/>
      <c r="N17" s="402">
        <v>0.28</v>
      </c>
      <c r="O17" s="403"/>
      <c r="P17" s="402">
        <v>0.17000000000000004</v>
      </c>
      <c r="Q17" s="403"/>
      <c r="R17" s="402">
        <v>0.82</v>
      </c>
      <c r="S17" s="403"/>
      <c r="T17" s="402">
        <v>0.9599999999999999</v>
      </c>
      <c r="U17" s="403"/>
      <c r="V17" s="402">
        <v>0.29</v>
      </c>
      <c r="W17" s="403"/>
      <c r="X17" s="402">
        <v>0.27</v>
      </c>
      <c r="Y17" s="403"/>
      <c r="Z17" s="402">
        <v>0.22</v>
      </c>
      <c r="AA17" s="403"/>
      <c r="AB17" s="400" t="s">
        <v>221</v>
      </c>
    </row>
    <row r="18" spans="6:28" ht="12.75">
      <c r="F18" s="400"/>
      <c r="G18" s="400" t="s">
        <v>217</v>
      </c>
      <c r="H18" s="402">
        <v>2.5</v>
      </c>
      <c r="I18" s="403"/>
      <c r="J18" s="402">
        <v>2.6</v>
      </c>
      <c r="K18" s="403"/>
      <c r="L18" s="402">
        <v>1.9</v>
      </c>
      <c r="M18" s="403"/>
      <c r="N18" s="402">
        <v>2.4</v>
      </c>
      <c r="O18" s="403"/>
      <c r="P18" s="402">
        <v>1.2</v>
      </c>
      <c r="Q18" s="403"/>
      <c r="R18" s="402">
        <v>2.5</v>
      </c>
      <c r="S18" s="403"/>
      <c r="T18" s="402">
        <v>2.6</v>
      </c>
      <c r="U18" s="403"/>
      <c r="V18" s="402">
        <v>1.9000000000000001</v>
      </c>
      <c r="W18" s="403"/>
      <c r="X18" s="402">
        <v>1.6</v>
      </c>
      <c r="Y18" s="403"/>
      <c r="Z18" s="402">
        <v>1.2</v>
      </c>
      <c r="AA18" s="403"/>
      <c r="AB18" s="400" t="s">
        <v>221</v>
      </c>
    </row>
    <row r="19" spans="6:28" ht="12.75">
      <c r="F19" s="400"/>
      <c r="G19" s="400" t="s">
        <v>218</v>
      </c>
      <c r="H19" s="402">
        <v>0.96</v>
      </c>
      <c r="I19" s="403"/>
      <c r="J19" s="402">
        <v>0.35</v>
      </c>
      <c r="K19" s="403"/>
      <c r="L19" s="402">
        <v>0.21</v>
      </c>
      <c r="M19" s="403"/>
      <c r="N19" s="402">
        <v>0.25</v>
      </c>
      <c r="O19" s="403"/>
      <c r="P19" s="402">
        <v>0.15</v>
      </c>
      <c r="Q19" s="403"/>
      <c r="R19" s="402">
        <v>0.96</v>
      </c>
      <c r="S19" s="403"/>
      <c r="T19" s="402">
        <v>0.57</v>
      </c>
      <c r="U19" s="403"/>
      <c r="V19" s="402">
        <v>0.27</v>
      </c>
      <c r="W19" s="403"/>
      <c r="X19" s="402">
        <v>0.14</v>
      </c>
      <c r="Y19" s="403"/>
      <c r="Z19" s="402">
        <v>0.15</v>
      </c>
      <c r="AA19" s="403"/>
      <c r="AB19" s="400" t="s">
        <v>221</v>
      </c>
    </row>
    <row r="20" spans="6:28" ht="12.75">
      <c r="F20" s="400"/>
      <c r="G20" s="40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00"/>
    </row>
    <row r="21" spans="6:28" ht="12.75">
      <c r="F21" s="404" t="s">
        <v>222</v>
      </c>
      <c r="G21" s="400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400"/>
    </row>
    <row r="22" spans="6:28" ht="12.75">
      <c r="F22" s="406" t="s">
        <v>223</v>
      </c>
      <c r="G22" s="400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401"/>
      <c r="AB22" s="400"/>
    </row>
    <row r="23" spans="6:28" ht="12.75">
      <c r="F23" s="400"/>
      <c r="G23" s="400" t="s">
        <v>215</v>
      </c>
      <c r="H23" s="407">
        <v>0.63</v>
      </c>
      <c r="I23" s="408"/>
      <c r="J23" s="407">
        <v>0.6</v>
      </c>
      <c r="K23" s="408"/>
      <c r="L23" s="407">
        <v>0.16</v>
      </c>
      <c r="M23" s="408"/>
      <c r="N23" s="407">
        <v>0.01</v>
      </c>
      <c r="O23" s="408"/>
      <c r="P23" s="407">
        <v>0</v>
      </c>
      <c r="Q23" s="408"/>
      <c r="R23" s="407">
        <v>0.65</v>
      </c>
      <c r="S23" s="408"/>
      <c r="T23" s="407">
        <v>0.62</v>
      </c>
      <c r="U23" s="408"/>
      <c r="V23" s="407">
        <v>0.21</v>
      </c>
      <c r="W23" s="408"/>
      <c r="X23" s="407">
        <v>0.01</v>
      </c>
      <c r="Y23" s="408"/>
      <c r="Z23" s="407">
        <v>0</v>
      </c>
      <c r="AA23" s="408"/>
      <c r="AB23" s="400"/>
    </row>
    <row r="24" spans="6:28" ht="12.75">
      <c r="F24" s="400"/>
      <c r="G24" s="400" t="s">
        <v>216</v>
      </c>
      <c r="H24" s="407">
        <v>0.63</v>
      </c>
      <c r="I24" s="408"/>
      <c r="J24" s="407">
        <v>0.6</v>
      </c>
      <c r="K24" s="408"/>
      <c r="L24" s="407">
        <v>0.16</v>
      </c>
      <c r="M24" s="408"/>
      <c r="N24" s="407">
        <v>0.01</v>
      </c>
      <c r="O24" s="408"/>
      <c r="P24" s="407">
        <v>0</v>
      </c>
      <c r="Q24" s="408"/>
      <c r="R24" s="407">
        <v>0.65</v>
      </c>
      <c r="S24" s="408"/>
      <c r="T24" s="407">
        <v>0.62</v>
      </c>
      <c r="U24" s="408"/>
      <c r="V24" s="407">
        <v>0.21</v>
      </c>
      <c r="W24" s="408"/>
      <c r="X24" s="407">
        <v>0.01</v>
      </c>
      <c r="Y24" s="408"/>
      <c r="Z24" s="407">
        <v>0</v>
      </c>
      <c r="AA24" s="408"/>
      <c r="AB24" s="400"/>
    </row>
    <row r="25" spans="6:28" ht="12.75">
      <c r="F25" s="400"/>
      <c r="G25" s="400" t="s">
        <v>217</v>
      </c>
      <c r="H25" s="407">
        <v>0.63</v>
      </c>
      <c r="I25" s="408"/>
      <c r="J25" s="407">
        <v>0.6</v>
      </c>
      <c r="K25" s="408"/>
      <c r="L25" s="407">
        <v>0.16</v>
      </c>
      <c r="M25" s="408"/>
      <c r="N25" s="407">
        <v>0.01</v>
      </c>
      <c r="O25" s="408"/>
      <c r="P25" s="407">
        <v>0</v>
      </c>
      <c r="Q25" s="408"/>
      <c r="R25" s="407">
        <v>0.65</v>
      </c>
      <c r="S25" s="408"/>
      <c r="T25" s="407">
        <v>0.62</v>
      </c>
      <c r="U25" s="408"/>
      <c r="V25" s="407">
        <v>0.21</v>
      </c>
      <c r="W25" s="408"/>
      <c r="X25" s="407">
        <v>0.01</v>
      </c>
      <c r="Y25" s="408"/>
      <c r="Z25" s="407">
        <v>0</v>
      </c>
      <c r="AA25" s="408"/>
      <c r="AB25" s="400"/>
    </row>
    <row r="26" spans="6:28" ht="12.75">
      <c r="F26" s="400"/>
      <c r="G26" s="400" t="s">
        <v>218</v>
      </c>
      <c r="H26" s="407">
        <v>0.63</v>
      </c>
      <c r="I26" s="408"/>
      <c r="J26" s="407">
        <v>0.6</v>
      </c>
      <c r="K26" s="408"/>
      <c r="L26" s="407">
        <v>0.16</v>
      </c>
      <c r="M26" s="408"/>
      <c r="N26" s="407">
        <v>0.009999999999999998</v>
      </c>
      <c r="O26" s="408"/>
      <c r="P26" s="407">
        <v>0</v>
      </c>
      <c r="Q26" s="408"/>
      <c r="R26" s="407">
        <v>0.65</v>
      </c>
      <c r="S26" s="408"/>
      <c r="T26" s="407">
        <v>0.62</v>
      </c>
      <c r="U26" s="408"/>
      <c r="V26" s="407">
        <v>0.21</v>
      </c>
      <c r="W26" s="408"/>
      <c r="X26" s="407">
        <v>0.01</v>
      </c>
      <c r="Y26" s="408"/>
      <c r="Z26" s="407">
        <v>0</v>
      </c>
      <c r="AA26" s="408"/>
      <c r="AB26" s="400"/>
    </row>
    <row r="27" spans="6:28" ht="12.75">
      <c r="F27" s="400"/>
      <c r="G27" s="400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0"/>
    </row>
    <row r="28" spans="6:28" ht="12.75">
      <c r="F28" s="406" t="s">
        <v>224</v>
      </c>
      <c r="G28" s="400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401"/>
      <c r="AB28" s="400"/>
    </row>
    <row r="29" spans="6:28" ht="12.75">
      <c r="F29" s="400"/>
      <c r="G29" s="400" t="s">
        <v>215</v>
      </c>
      <c r="H29" s="402">
        <v>0.32876712328767127</v>
      </c>
      <c r="I29" s="403"/>
      <c r="J29" s="402">
        <v>0.20755813953488372</v>
      </c>
      <c r="K29" s="403"/>
      <c r="L29" s="402">
        <v>0.15949999999999998</v>
      </c>
      <c r="M29" s="403"/>
      <c r="N29" s="402">
        <v>0.15000000000000002</v>
      </c>
      <c r="O29" s="403"/>
      <c r="P29" s="402">
        <v>0</v>
      </c>
      <c r="Q29" s="403"/>
      <c r="R29" s="402">
        <v>0.3287671232876713</v>
      </c>
      <c r="S29" s="403"/>
      <c r="T29" s="402">
        <v>0.25040650406504067</v>
      </c>
      <c r="U29" s="403"/>
      <c r="V29" s="402">
        <v>0.16</v>
      </c>
      <c r="W29" s="403"/>
      <c r="X29" s="402">
        <v>0.14</v>
      </c>
      <c r="Y29" s="403"/>
      <c r="Z29" s="402">
        <v>0</v>
      </c>
      <c r="AA29" s="403"/>
      <c r="AB29" s="400" t="s">
        <v>221</v>
      </c>
    </row>
    <row r="30" spans="6:28" ht="12.75">
      <c r="F30" s="400"/>
      <c r="G30" s="400" t="s">
        <v>216</v>
      </c>
      <c r="H30" s="402">
        <v>0.39111111111111113</v>
      </c>
      <c r="I30" s="403"/>
      <c r="J30" s="402">
        <v>0.3310810810810811</v>
      </c>
      <c r="K30" s="403"/>
      <c r="L30" s="402">
        <v>0.21969230769230774</v>
      </c>
      <c r="M30" s="403"/>
      <c r="N30" s="402">
        <v>0.20999999999999996</v>
      </c>
      <c r="O30" s="403"/>
      <c r="P30" s="402">
        <v>0</v>
      </c>
      <c r="Q30" s="403"/>
      <c r="R30" s="402">
        <v>0.41</v>
      </c>
      <c r="S30" s="403"/>
      <c r="T30" s="402">
        <v>0.29217391304347823</v>
      </c>
      <c r="U30" s="403"/>
      <c r="V30" s="402">
        <v>0.17154929577464786</v>
      </c>
      <c r="W30" s="403"/>
      <c r="X30" s="402">
        <v>0.1611940298507463</v>
      </c>
      <c r="Y30" s="403"/>
      <c r="Z30" s="402">
        <v>0</v>
      </c>
      <c r="AA30" s="403"/>
      <c r="AB30" s="400" t="s">
        <v>221</v>
      </c>
    </row>
    <row r="31" spans="6:28" ht="12.75">
      <c r="F31" s="400"/>
      <c r="G31" s="400" t="s">
        <v>217</v>
      </c>
      <c r="H31" s="402">
        <v>1.9000000000000001</v>
      </c>
      <c r="I31" s="403"/>
      <c r="J31" s="402">
        <v>1.9000000000000001</v>
      </c>
      <c r="K31" s="403"/>
      <c r="L31" s="402">
        <v>1.9000000000000004</v>
      </c>
      <c r="M31" s="403"/>
      <c r="N31" s="402">
        <v>1.9000000000000004</v>
      </c>
      <c r="O31" s="403"/>
      <c r="P31" s="402">
        <v>0</v>
      </c>
      <c r="Q31" s="403"/>
      <c r="R31" s="402">
        <v>1.9000000000000001</v>
      </c>
      <c r="S31" s="403"/>
      <c r="T31" s="402">
        <v>1.9000000000000001</v>
      </c>
      <c r="U31" s="403"/>
      <c r="V31" s="402">
        <v>1.9000000000000001</v>
      </c>
      <c r="W31" s="403"/>
      <c r="X31" s="402">
        <v>1.2</v>
      </c>
      <c r="Y31" s="403"/>
      <c r="Z31" s="402">
        <v>0</v>
      </c>
      <c r="AA31" s="403"/>
      <c r="AB31" s="400" t="s">
        <v>221</v>
      </c>
    </row>
    <row r="32" spans="6:28" ht="12.75">
      <c r="F32" s="400"/>
      <c r="G32" s="400" t="s">
        <v>218</v>
      </c>
      <c r="H32" s="402">
        <v>0.31999999999999995</v>
      </c>
      <c r="I32" s="403"/>
      <c r="J32" s="402">
        <v>0.2058823529411765</v>
      </c>
      <c r="K32" s="403"/>
      <c r="L32" s="402">
        <v>0.17027027027027025</v>
      </c>
      <c r="M32" s="403"/>
      <c r="N32" s="402">
        <v>0.25</v>
      </c>
      <c r="O32" s="403"/>
      <c r="P32" s="402">
        <v>0</v>
      </c>
      <c r="Q32" s="403"/>
      <c r="R32" s="402">
        <v>0.3244137931034483</v>
      </c>
      <c r="S32" s="403"/>
      <c r="T32" s="402">
        <v>0.3548344370860927</v>
      </c>
      <c r="U32" s="403"/>
      <c r="V32" s="402">
        <v>0.27</v>
      </c>
      <c r="W32" s="403"/>
      <c r="X32" s="402">
        <v>0.14</v>
      </c>
      <c r="Y32" s="403"/>
      <c r="Z32" s="402">
        <v>0</v>
      </c>
      <c r="AA32" s="403"/>
      <c r="AB32" s="400" t="s">
        <v>221</v>
      </c>
    </row>
    <row r="37" spans="3:28" ht="12.75">
      <c r="C37" s="312"/>
      <c r="D37" s="410" t="s">
        <v>250</v>
      </c>
      <c r="E37" s="312"/>
      <c r="F37" s="312"/>
      <c r="G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401" t="s">
        <v>251</v>
      </c>
    </row>
    <row r="38" spans="3:27" ht="12.75">
      <c r="C38" s="400">
        <v>1</v>
      </c>
      <c r="D38" s="421" t="s">
        <v>252</v>
      </c>
      <c r="E38" s="422"/>
      <c r="F38" s="421" t="s">
        <v>253</v>
      </c>
      <c r="G38" s="423" t="s">
        <v>254</v>
      </c>
      <c r="H38" s="428">
        <v>0.04</v>
      </c>
      <c r="I38" s="429"/>
      <c r="J38" s="428">
        <v>0.04</v>
      </c>
      <c r="K38" s="429"/>
      <c r="L38" s="428">
        <v>0.01</v>
      </c>
      <c r="M38" s="429"/>
      <c r="N38" s="428">
        <v>0</v>
      </c>
      <c r="O38" s="429"/>
      <c r="P38" s="428">
        <v>0</v>
      </c>
      <c r="Q38" s="429"/>
      <c r="R38" s="428">
        <v>0.1</v>
      </c>
      <c r="S38" s="429"/>
      <c r="T38" s="428">
        <v>0.1</v>
      </c>
      <c r="U38" s="429"/>
      <c r="V38" s="428">
        <v>0.04</v>
      </c>
      <c r="W38" s="429"/>
      <c r="X38" s="428">
        <v>0</v>
      </c>
      <c r="Y38" s="429"/>
      <c r="Z38" s="428">
        <v>0</v>
      </c>
      <c r="AA38" s="429"/>
    </row>
    <row r="39" spans="3:27" ht="12.75">
      <c r="C39" s="400">
        <v>2</v>
      </c>
      <c r="D39" s="421" t="s">
        <v>252</v>
      </c>
      <c r="E39" s="422"/>
      <c r="F39" s="421" t="s">
        <v>255</v>
      </c>
      <c r="G39" s="423" t="s">
        <v>254</v>
      </c>
      <c r="H39" s="428">
        <v>0</v>
      </c>
      <c r="I39" s="429"/>
      <c r="J39" s="428">
        <v>0</v>
      </c>
      <c r="K39" s="429"/>
      <c r="L39" s="428">
        <v>0</v>
      </c>
      <c r="M39" s="429"/>
      <c r="N39" s="428">
        <v>0</v>
      </c>
      <c r="O39" s="429"/>
      <c r="P39" s="428">
        <v>0</v>
      </c>
      <c r="Q39" s="429"/>
      <c r="R39" s="428">
        <v>0</v>
      </c>
      <c r="S39" s="429"/>
      <c r="T39" s="428">
        <v>0</v>
      </c>
      <c r="U39" s="429"/>
      <c r="V39" s="428">
        <v>0</v>
      </c>
      <c r="W39" s="429"/>
      <c r="X39" s="428">
        <v>0</v>
      </c>
      <c r="Y39" s="429"/>
      <c r="Z39" s="428">
        <v>0</v>
      </c>
      <c r="AA39" s="429"/>
    </row>
    <row r="40" spans="3:27" ht="12.75">
      <c r="C40" s="400">
        <v>3</v>
      </c>
      <c r="D40" s="421" t="s">
        <v>256</v>
      </c>
      <c r="E40" s="422"/>
      <c r="F40" s="421" t="s">
        <v>255</v>
      </c>
      <c r="G40" s="423" t="s">
        <v>254</v>
      </c>
      <c r="H40" s="428">
        <v>0</v>
      </c>
      <c r="I40" s="429"/>
      <c r="J40" s="428">
        <v>0</v>
      </c>
      <c r="K40" s="429"/>
      <c r="L40" s="428">
        <v>0</v>
      </c>
      <c r="M40" s="429"/>
      <c r="N40" s="428">
        <v>0</v>
      </c>
      <c r="O40" s="429"/>
      <c r="P40" s="428">
        <v>0</v>
      </c>
      <c r="Q40" s="429"/>
      <c r="R40" s="428">
        <v>0</v>
      </c>
      <c r="S40" s="429"/>
      <c r="T40" s="428">
        <v>0</v>
      </c>
      <c r="U40" s="429"/>
      <c r="V40" s="428">
        <v>0</v>
      </c>
      <c r="W40" s="429"/>
      <c r="X40" s="428">
        <v>0</v>
      </c>
      <c r="Y40" s="429"/>
      <c r="Z40" s="428">
        <v>0</v>
      </c>
      <c r="AA40" s="429"/>
    </row>
    <row r="41" spans="3:27" ht="12.75">
      <c r="C41" s="400">
        <v>4</v>
      </c>
      <c r="D41" s="421" t="s">
        <v>257</v>
      </c>
      <c r="E41" s="422"/>
      <c r="F41" s="421" t="s">
        <v>258</v>
      </c>
      <c r="G41" s="423" t="s">
        <v>254</v>
      </c>
      <c r="H41" s="428">
        <v>0</v>
      </c>
      <c r="I41" s="429"/>
      <c r="J41" s="428">
        <v>0</v>
      </c>
      <c r="K41" s="429"/>
      <c r="L41" s="428">
        <v>0</v>
      </c>
      <c r="M41" s="429"/>
      <c r="N41" s="428">
        <v>0</v>
      </c>
      <c r="O41" s="429"/>
      <c r="P41" s="428">
        <v>0</v>
      </c>
      <c r="Q41" s="429"/>
      <c r="R41" s="428">
        <v>0</v>
      </c>
      <c r="S41" s="429"/>
      <c r="T41" s="428">
        <v>0</v>
      </c>
      <c r="U41" s="429"/>
      <c r="V41" s="428">
        <v>0</v>
      </c>
      <c r="W41" s="429"/>
      <c r="X41" s="428">
        <v>0</v>
      </c>
      <c r="Y41" s="429"/>
      <c r="Z41" s="428">
        <v>0</v>
      </c>
      <c r="AA41" s="429"/>
    </row>
    <row r="42" spans="3:27" ht="12.75">
      <c r="C42" s="400">
        <v>5</v>
      </c>
      <c r="D42" s="421" t="s">
        <v>256</v>
      </c>
      <c r="E42" s="422"/>
      <c r="F42" s="421" t="s">
        <v>259</v>
      </c>
      <c r="G42" s="423" t="s">
        <v>254</v>
      </c>
      <c r="H42" s="428">
        <v>0</v>
      </c>
      <c r="I42" s="429"/>
      <c r="J42" s="428">
        <v>0</v>
      </c>
      <c r="K42" s="429"/>
      <c r="L42" s="428">
        <v>0</v>
      </c>
      <c r="M42" s="429"/>
      <c r="N42" s="428">
        <v>0</v>
      </c>
      <c r="O42" s="429"/>
      <c r="P42" s="428">
        <v>0</v>
      </c>
      <c r="Q42" s="429"/>
      <c r="R42" s="428">
        <v>0</v>
      </c>
      <c r="S42" s="429"/>
      <c r="T42" s="428">
        <v>0</v>
      </c>
      <c r="U42" s="429"/>
      <c r="V42" s="428">
        <v>0</v>
      </c>
      <c r="W42" s="429"/>
      <c r="X42" s="428">
        <v>0</v>
      </c>
      <c r="Y42" s="429"/>
      <c r="Z42" s="428">
        <v>0</v>
      </c>
      <c r="AA42" s="429"/>
    </row>
    <row r="43" spans="3:27" ht="12.75">
      <c r="C43" s="400">
        <v>6</v>
      </c>
      <c r="D43" s="421" t="s">
        <v>260</v>
      </c>
      <c r="E43" s="422"/>
      <c r="F43" s="421" t="s">
        <v>261</v>
      </c>
      <c r="G43" s="423" t="s">
        <v>254</v>
      </c>
      <c r="H43" s="428">
        <v>0</v>
      </c>
      <c r="I43" s="429"/>
      <c r="J43" s="428">
        <v>0</v>
      </c>
      <c r="K43" s="429"/>
      <c r="L43" s="428">
        <v>0.02</v>
      </c>
      <c r="M43" s="429"/>
      <c r="N43" s="428">
        <v>0.02</v>
      </c>
      <c r="O43" s="429"/>
      <c r="P43" s="428">
        <v>0.01</v>
      </c>
      <c r="Q43" s="429"/>
      <c r="R43" s="428">
        <v>0.11</v>
      </c>
      <c r="S43" s="429"/>
      <c r="T43" s="428">
        <v>0.11</v>
      </c>
      <c r="U43" s="429"/>
      <c r="V43" s="428">
        <v>0.07</v>
      </c>
      <c r="W43" s="429"/>
      <c r="X43" s="428">
        <v>0.19</v>
      </c>
      <c r="Y43" s="429"/>
      <c r="Z43" s="428">
        <v>0.19</v>
      </c>
      <c r="AA43" s="429"/>
    </row>
    <row r="44" spans="3:27" ht="12.75">
      <c r="C44" s="400">
        <v>7</v>
      </c>
      <c r="D44" s="421" t="s">
        <v>262</v>
      </c>
      <c r="E44" s="422"/>
      <c r="F44" s="421" t="s">
        <v>263</v>
      </c>
      <c r="G44" s="423" t="s">
        <v>264</v>
      </c>
      <c r="H44" s="428">
        <v>0.7</v>
      </c>
      <c r="I44" s="429"/>
      <c r="J44" s="428">
        <v>0.7</v>
      </c>
      <c r="K44" s="429"/>
      <c r="L44" s="428">
        <v>0.84</v>
      </c>
      <c r="M44" s="429"/>
      <c r="N44" s="428">
        <v>0.85</v>
      </c>
      <c r="O44" s="429"/>
      <c r="P44" s="428">
        <v>0.79</v>
      </c>
      <c r="Q44" s="429"/>
      <c r="R44" s="428">
        <v>0.72</v>
      </c>
      <c r="S44" s="429"/>
      <c r="T44" s="428">
        <v>0</v>
      </c>
      <c r="U44" s="429"/>
      <c r="V44" s="428">
        <v>0.84</v>
      </c>
      <c r="W44" s="429"/>
      <c r="X44" s="428">
        <v>0</v>
      </c>
      <c r="Y44" s="429"/>
      <c r="Z44" s="428">
        <v>0</v>
      </c>
      <c r="AA44" s="429"/>
    </row>
    <row r="45" spans="3:27" ht="12.75">
      <c r="C45" s="400">
        <v>8</v>
      </c>
      <c r="D45" s="421" t="s">
        <v>262</v>
      </c>
      <c r="E45" s="422"/>
      <c r="F45" s="421" t="s">
        <v>265</v>
      </c>
      <c r="G45" s="423" t="s">
        <v>264</v>
      </c>
      <c r="H45" s="428">
        <v>0</v>
      </c>
      <c r="I45" s="429"/>
      <c r="J45" s="428">
        <v>0</v>
      </c>
      <c r="K45" s="429"/>
      <c r="L45" s="428">
        <v>0</v>
      </c>
      <c r="M45" s="429"/>
      <c r="N45" s="428">
        <v>0</v>
      </c>
      <c r="O45" s="429"/>
      <c r="P45" s="428">
        <v>0</v>
      </c>
      <c r="Q45" s="429"/>
      <c r="R45" s="428">
        <v>0</v>
      </c>
      <c r="S45" s="429"/>
      <c r="T45" s="428">
        <v>0.72</v>
      </c>
      <c r="U45" s="429"/>
      <c r="V45" s="428">
        <v>0</v>
      </c>
      <c r="W45" s="429"/>
      <c r="X45" s="428">
        <v>0.76</v>
      </c>
      <c r="Y45" s="429"/>
      <c r="Z45" s="428">
        <v>0.76</v>
      </c>
      <c r="AA45" s="429"/>
    </row>
    <row r="46" spans="3:27" ht="12.75">
      <c r="C46" s="400">
        <v>9</v>
      </c>
      <c r="D46" s="421" t="s">
        <v>262</v>
      </c>
      <c r="E46" s="422"/>
      <c r="F46" s="421" t="s">
        <v>266</v>
      </c>
      <c r="G46" s="423" t="s">
        <v>264</v>
      </c>
      <c r="H46" s="428">
        <v>0.16</v>
      </c>
      <c r="I46" s="429"/>
      <c r="J46" s="428">
        <v>0.16</v>
      </c>
      <c r="K46" s="429"/>
      <c r="L46" s="428">
        <v>0.07</v>
      </c>
      <c r="M46" s="429"/>
      <c r="N46" s="428">
        <v>0.07</v>
      </c>
      <c r="O46" s="429"/>
      <c r="P46" s="428">
        <v>0.13</v>
      </c>
      <c r="Q46" s="429"/>
      <c r="R46" s="428">
        <v>0.02</v>
      </c>
      <c r="S46" s="429"/>
      <c r="T46" s="428">
        <v>0.02</v>
      </c>
      <c r="U46" s="429"/>
      <c r="V46" s="428">
        <v>0.02</v>
      </c>
      <c r="W46" s="429"/>
      <c r="X46" s="428">
        <v>0.02</v>
      </c>
      <c r="Y46" s="429"/>
      <c r="Z46" s="428">
        <v>0.02</v>
      </c>
      <c r="AA46" s="429"/>
    </row>
    <row r="47" spans="3:27" ht="12.75">
      <c r="C47" s="400">
        <v>10</v>
      </c>
      <c r="D47" s="421" t="s">
        <v>262</v>
      </c>
      <c r="E47" s="422"/>
      <c r="F47" s="421" t="s">
        <v>267</v>
      </c>
      <c r="G47" s="423" t="s">
        <v>254</v>
      </c>
      <c r="H47" s="428">
        <v>0</v>
      </c>
      <c r="I47" s="429"/>
      <c r="J47" s="428">
        <v>0</v>
      </c>
      <c r="K47" s="429"/>
      <c r="L47" s="428">
        <v>0</v>
      </c>
      <c r="M47" s="429"/>
      <c r="N47" s="428">
        <v>0</v>
      </c>
      <c r="O47" s="429"/>
      <c r="P47" s="428">
        <v>0</v>
      </c>
      <c r="Q47" s="429"/>
      <c r="R47" s="428">
        <v>0</v>
      </c>
      <c r="S47" s="429"/>
      <c r="T47" s="428">
        <v>0</v>
      </c>
      <c r="U47" s="429"/>
      <c r="V47" s="428">
        <v>0</v>
      </c>
      <c r="W47" s="429"/>
      <c r="X47" s="428">
        <v>0</v>
      </c>
      <c r="Y47" s="429"/>
      <c r="Z47" s="428">
        <v>0</v>
      </c>
      <c r="AA47" s="429"/>
    </row>
    <row r="48" spans="3:27" ht="12.75">
      <c r="C48" s="400">
        <v>11</v>
      </c>
      <c r="D48" s="421" t="s">
        <v>262</v>
      </c>
      <c r="E48" s="422"/>
      <c r="F48" s="421" t="s">
        <v>268</v>
      </c>
      <c r="G48" s="423" t="s">
        <v>254</v>
      </c>
      <c r="H48" s="428">
        <v>0</v>
      </c>
      <c r="I48" s="429"/>
      <c r="J48" s="428">
        <v>0</v>
      </c>
      <c r="K48" s="429"/>
      <c r="L48" s="428">
        <v>0</v>
      </c>
      <c r="M48" s="429"/>
      <c r="N48" s="428">
        <v>0</v>
      </c>
      <c r="O48" s="429"/>
      <c r="P48" s="428">
        <v>0</v>
      </c>
      <c r="Q48" s="429"/>
      <c r="R48" s="428">
        <v>0</v>
      </c>
      <c r="S48" s="429"/>
      <c r="T48" s="428">
        <v>0</v>
      </c>
      <c r="U48" s="429"/>
      <c r="V48" s="428">
        <v>0</v>
      </c>
      <c r="W48" s="429"/>
      <c r="X48" s="428">
        <v>0</v>
      </c>
      <c r="Y48" s="429"/>
      <c r="Z48" s="428">
        <v>0</v>
      </c>
      <c r="AA48" s="429"/>
    </row>
    <row r="49" spans="3:27" ht="12.75">
      <c r="C49" s="400">
        <v>12</v>
      </c>
      <c r="D49" s="421" t="s">
        <v>257</v>
      </c>
      <c r="E49" s="422"/>
      <c r="F49" s="421" t="s">
        <v>269</v>
      </c>
      <c r="G49" s="423" t="s">
        <v>264</v>
      </c>
      <c r="H49" s="428">
        <v>0</v>
      </c>
      <c r="I49" s="429"/>
      <c r="J49" s="428">
        <v>0</v>
      </c>
      <c r="K49" s="429"/>
      <c r="L49" s="428">
        <v>0</v>
      </c>
      <c r="M49" s="429"/>
      <c r="N49" s="428">
        <v>0</v>
      </c>
      <c r="O49" s="429"/>
      <c r="P49" s="428">
        <v>0</v>
      </c>
      <c r="Q49" s="429"/>
      <c r="R49" s="428">
        <v>0</v>
      </c>
      <c r="S49" s="429"/>
      <c r="T49" s="428">
        <v>0</v>
      </c>
      <c r="U49" s="429"/>
      <c r="V49" s="428">
        <v>0</v>
      </c>
      <c r="W49" s="429"/>
      <c r="X49" s="428">
        <v>0</v>
      </c>
      <c r="Y49" s="429"/>
      <c r="Z49" s="428">
        <v>0</v>
      </c>
      <c r="AA49" s="429"/>
    </row>
    <row r="50" spans="3:27" ht="12.75">
      <c r="C50" s="400">
        <v>13</v>
      </c>
      <c r="D50" s="421" t="s">
        <v>257</v>
      </c>
      <c r="E50" s="422"/>
      <c r="F50" s="421" t="s">
        <v>270</v>
      </c>
      <c r="G50" s="423" t="s">
        <v>264</v>
      </c>
      <c r="H50" s="428">
        <v>0.1</v>
      </c>
      <c r="I50" s="429"/>
      <c r="J50" s="428">
        <v>0.1</v>
      </c>
      <c r="K50" s="429"/>
      <c r="L50" s="428">
        <v>0.06</v>
      </c>
      <c r="M50" s="429"/>
      <c r="N50" s="428">
        <v>0</v>
      </c>
      <c r="O50" s="429"/>
      <c r="P50" s="428">
        <v>0</v>
      </c>
      <c r="Q50" s="429"/>
      <c r="R50" s="428">
        <v>0.05</v>
      </c>
      <c r="S50" s="429"/>
      <c r="T50" s="428">
        <v>0.05</v>
      </c>
      <c r="U50" s="429"/>
      <c r="V50" s="428">
        <v>0.03</v>
      </c>
      <c r="W50" s="429"/>
      <c r="X50" s="428">
        <v>0</v>
      </c>
      <c r="Y50" s="429"/>
      <c r="Z50" s="428">
        <v>0</v>
      </c>
      <c r="AA50" s="429"/>
    </row>
    <row r="51" spans="3:27" ht="12.75">
      <c r="C51" s="400">
        <v>14</v>
      </c>
      <c r="D51" s="421" t="s">
        <v>257</v>
      </c>
      <c r="E51" s="422"/>
      <c r="F51" s="421" t="s">
        <v>270</v>
      </c>
      <c r="G51" s="423" t="s">
        <v>264</v>
      </c>
      <c r="H51" s="428">
        <v>0</v>
      </c>
      <c r="I51" s="429"/>
      <c r="J51" s="428">
        <v>0</v>
      </c>
      <c r="K51" s="429"/>
      <c r="L51" s="428">
        <v>0</v>
      </c>
      <c r="M51" s="429"/>
      <c r="N51" s="428">
        <v>0.06</v>
      </c>
      <c r="O51" s="429"/>
      <c r="P51" s="428">
        <v>0.07</v>
      </c>
      <c r="Q51" s="429"/>
      <c r="R51" s="428">
        <v>0</v>
      </c>
      <c r="S51" s="429"/>
      <c r="T51" s="428">
        <v>0</v>
      </c>
      <c r="U51" s="429"/>
      <c r="V51" s="428">
        <v>0</v>
      </c>
      <c r="W51" s="429"/>
      <c r="X51" s="428">
        <v>0.03</v>
      </c>
      <c r="Y51" s="429"/>
      <c r="Z51" s="428">
        <v>0.03</v>
      </c>
      <c r="AA51" s="429"/>
    </row>
    <row r="52" spans="3:27" ht="12.75">
      <c r="C52" s="400">
        <v>15</v>
      </c>
      <c r="D52" s="421" t="s">
        <v>271</v>
      </c>
      <c r="E52" s="422"/>
      <c r="F52" s="421" t="s">
        <v>272</v>
      </c>
      <c r="G52" s="423" t="s">
        <v>264</v>
      </c>
      <c r="H52" s="428">
        <v>0</v>
      </c>
      <c r="I52" s="429"/>
      <c r="J52" s="428">
        <v>0</v>
      </c>
      <c r="K52" s="429"/>
      <c r="L52" s="428">
        <v>0</v>
      </c>
      <c r="M52" s="429"/>
      <c r="N52" s="428">
        <v>0</v>
      </c>
      <c r="O52" s="429"/>
      <c r="P52" s="428">
        <v>0</v>
      </c>
      <c r="Q52" s="429"/>
      <c r="R52" s="428">
        <v>0</v>
      </c>
      <c r="S52" s="429"/>
      <c r="T52" s="428">
        <v>0</v>
      </c>
      <c r="U52" s="429"/>
      <c r="V52" s="428">
        <v>0</v>
      </c>
      <c r="W52" s="429"/>
      <c r="X52" s="428">
        <v>0</v>
      </c>
      <c r="Y52" s="429"/>
      <c r="Z52" s="428">
        <v>0</v>
      </c>
      <c r="AA52" s="429"/>
    </row>
    <row r="53" spans="3:27" ht="12.75">
      <c r="C53" s="400">
        <v>16</v>
      </c>
      <c r="D53" s="421"/>
      <c r="E53" s="422"/>
      <c r="F53" s="421"/>
      <c r="G53" s="423"/>
      <c r="H53" s="428"/>
      <c r="I53" s="429"/>
      <c r="J53" s="428"/>
      <c r="K53" s="429"/>
      <c r="L53" s="428"/>
      <c r="M53" s="429"/>
      <c r="N53" s="428"/>
      <c r="O53" s="429"/>
      <c r="P53" s="428"/>
      <c r="Q53" s="429"/>
      <c r="R53" s="428"/>
      <c r="S53" s="429"/>
      <c r="T53" s="428"/>
      <c r="U53" s="429"/>
      <c r="V53" s="428"/>
      <c r="W53" s="429"/>
      <c r="X53" s="428"/>
      <c r="Y53" s="429"/>
      <c r="Z53" s="428"/>
      <c r="AA53" s="429"/>
    </row>
    <row r="54" spans="3:27" ht="12.75">
      <c r="C54" s="400">
        <v>17</v>
      </c>
      <c r="D54" s="421"/>
      <c r="E54" s="422"/>
      <c r="F54" s="421"/>
      <c r="G54" s="423"/>
      <c r="H54" s="428"/>
      <c r="I54" s="429"/>
      <c r="J54" s="428"/>
      <c r="K54" s="429"/>
      <c r="L54" s="428"/>
      <c r="M54" s="429"/>
      <c r="N54" s="428"/>
      <c r="O54" s="429"/>
      <c r="P54" s="428"/>
      <c r="Q54" s="429"/>
      <c r="R54" s="428"/>
      <c r="S54" s="429"/>
      <c r="T54" s="428"/>
      <c r="U54" s="429"/>
      <c r="V54" s="428"/>
      <c r="W54" s="429"/>
      <c r="X54" s="428"/>
      <c r="Y54" s="429"/>
      <c r="Z54" s="428"/>
      <c r="AA54" s="429"/>
    </row>
    <row r="55" spans="3:27" ht="12.75">
      <c r="C55" s="400">
        <v>18</v>
      </c>
      <c r="D55" s="421"/>
      <c r="E55" s="422"/>
      <c r="F55" s="421"/>
      <c r="G55" s="423"/>
      <c r="H55" s="428"/>
      <c r="I55" s="429"/>
      <c r="J55" s="428"/>
      <c r="K55" s="429"/>
      <c r="L55" s="428"/>
      <c r="M55" s="429"/>
      <c r="N55" s="428"/>
      <c r="O55" s="429"/>
      <c r="P55" s="428"/>
      <c r="Q55" s="429"/>
      <c r="R55" s="428"/>
      <c r="S55" s="429"/>
      <c r="T55" s="428"/>
      <c r="U55" s="429"/>
      <c r="V55" s="428"/>
      <c r="W55" s="429"/>
      <c r="X55" s="428"/>
      <c r="Y55" s="429"/>
      <c r="Z55" s="428"/>
      <c r="AA55" s="429"/>
    </row>
    <row r="56" spans="3:27" ht="12.75">
      <c r="C56" s="400">
        <v>19</v>
      </c>
      <c r="D56" s="421"/>
      <c r="E56" s="422"/>
      <c r="F56" s="421"/>
      <c r="G56" s="423"/>
      <c r="H56" s="428"/>
      <c r="I56" s="429"/>
      <c r="J56" s="428"/>
      <c r="K56" s="429"/>
      <c r="L56" s="428"/>
      <c r="M56" s="429"/>
      <c r="N56" s="428"/>
      <c r="O56" s="429"/>
      <c r="P56" s="428"/>
      <c r="Q56" s="429"/>
      <c r="R56" s="428"/>
      <c r="S56" s="429"/>
      <c r="T56" s="428"/>
      <c r="U56" s="429"/>
      <c r="V56" s="428"/>
      <c r="W56" s="429"/>
      <c r="X56" s="428"/>
      <c r="Y56" s="429"/>
      <c r="Z56" s="428"/>
      <c r="AA56" s="429"/>
    </row>
    <row r="57" spans="3:27" ht="12.75">
      <c r="C57" s="400">
        <v>20</v>
      </c>
      <c r="D57" s="421"/>
      <c r="E57" s="422"/>
      <c r="F57" s="421"/>
      <c r="G57" s="423"/>
      <c r="H57" s="428"/>
      <c r="I57" s="429"/>
      <c r="J57" s="428"/>
      <c r="K57" s="429"/>
      <c r="L57" s="428"/>
      <c r="M57" s="429"/>
      <c r="N57" s="428"/>
      <c r="O57" s="429"/>
      <c r="P57" s="428"/>
      <c r="Q57" s="429"/>
      <c r="R57" s="428"/>
      <c r="S57" s="429"/>
      <c r="T57" s="428"/>
      <c r="U57" s="429"/>
      <c r="V57" s="428"/>
      <c r="W57" s="429"/>
      <c r="X57" s="428"/>
      <c r="Y57" s="429"/>
      <c r="Z57" s="428"/>
      <c r="AA57" s="429"/>
    </row>
    <row r="58" spans="3:27" ht="12.75">
      <c r="C58" s="404"/>
      <c r="D58" s="424" t="s">
        <v>273</v>
      </c>
      <c r="E58" s="424"/>
      <c r="F58" s="424"/>
      <c r="G58" s="424"/>
      <c r="H58" s="507">
        <v>1</v>
      </c>
      <c r="I58" s="508"/>
      <c r="J58" s="507">
        <v>1</v>
      </c>
      <c r="K58" s="508"/>
      <c r="L58" s="507">
        <v>1</v>
      </c>
      <c r="M58" s="508"/>
      <c r="N58" s="507">
        <v>1</v>
      </c>
      <c r="O58" s="508"/>
      <c r="P58" s="507">
        <v>1</v>
      </c>
      <c r="Q58" s="508"/>
      <c r="R58" s="507">
        <v>1</v>
      </c>
      <c r="S58" s="508"/>
      <c r="T58" s="507">
        <v>1</v>
      </c>
      <c r="U58" s="508"/>
      <c r="V58" s="507">
        <v>1</v>
      </c>
      <c r="W58" s="508"/>
      <c r="X58" s="507">
        <v>1</v>
      </c>
      <c r="Y58" s="508"/>
      <c r="Z58" s="507">
        <v>1</v>
      </c>
      <c r="AA58" s="508"/>
    </row>
    <row r="59" spans="3:27" ht="12.75">
      <c r="C59" s="404"/>
      <c r="D59" s="424"/>
      <c r="E59" s="424" t="s">
        <v>274</v>
      </c>
      <c r="F59" s="424" t="s">
        <v>275</v>
      </c>
      <c r="G59" s="404"/>
      <c r="H59" s="507">
        <v>0.04</v>
      </c>
      <c r="I59" s="508"/>
      <c r="J59" s="507">
        <v>0.04</v>
      </c>
      <c r="K59" s="508"/>
      <c r="L59" s="507">
        <v>0.03</v>
      </c>
      <c r="M59" s="508"/>
      <c r="N59" s="507">
        <v>0.02</v>
      </c>
      <c r="O59" s="508"/>
      <c r="P59" s="507">
        <v>0.01</v>
      </c>
      <c r="Q59" s="508"/>
      <c r="R59" s="507">
        <v>0.21000000000000002</v>
      </c>
      <c r="S59" s="508"/>
      <c r="T59" s="507">
        <v>0.21000000000000002</v>
      </c>
      <c r="U59" s="508"/>
      <c r="V59" s="507">
        <v>0.11000000000000001</v>
      </c>
      <c r="W59" s="508"/>
      <c r="X59" s="507">
        <v>0.19</v>
      </c>
      <c r="Y59" s="508"/>
      <c r="Z59" s="507">
        <v>0.19</v>
      </c>
      <c r="AA59" s="508"/>
    </row>
    <row r="60" spans="3:27" ht="12.75">
      <c r="C60" s="404"/>
      <c r="D60" s="424"/>
      <c r="E60" s="424"/>
      <c r="F60" s="424" t="s">
        <v>276</v>
      </c>
      <c r="G60" s="404"/>
      <c r="H60" s="507">
        <v>0.96</v>
      </c>
      <c r="I60" s="508"/>
      <c r="J60" s="507">
        <v>0.96</v>
      </c>
      <c r="K60" s="508"/>
      <c r="L60" s="507">
        <v>0.97</v>
      </c>
      <c r="M60" s="508"/>
      <c r="N60" s="507">
        <v>0.98</v>
      </c>
      <c r="O60" s="508"/>
      <c r="P60" s="507">
        <v>0.99</v>
      </c>
      <c r="Q60" s="508"/>
      <c r="R60" s="507">
        <v>0.79</v>
      </c>
      <c r="S60" s="508"/>
      <c r="T60" s="507">
        <v>0.79</v>
      </c>
      <c r="U60" s="508"/>
      <c r="V60" s="507">
        <v>0.89</v>
      </c>
      <c r="W60" s="508"/>
      <c r="X60" s="507">
        <v>0.81</v>
      </c>
      <c r="Y60" s="508"/>
      <c r="Z60" s="507">
        <v>0.81</v>
      </c>
      <c r="AA60" s="508"/>
    </row>
    <row r="61" spans="3:29" ht="12.75">
      <c r="C61" s="404"/>
      <c r="D61" s="425" t="s">
        <v>277</v>
      </c>
      <c r="E61" s="426"/>
      <c r="F61" s="426"/>
      <c r="G61" s="427"/>
      <c r="H61" s="505">
        <v>0</v>
      </c>
      <c r="I61" s="506"/>
      <c r="J61" s="501">
        <v>0</v>
      </c>
      <c r="K61" s="501"/>
      <c r="L61" s="505">
        <v>0</v>
      </c>
      <c r="M61" s="506"/>
      <c r="N61" s="501">
        <v>0</v>
      </c>
      <c r="O61" s="501"/>
      <c r="P61" s="505">
        <v>0</v>
      </c>
      <c r="Q61" s="506"/>
      <c r="R61" s="501">
        <v>0</v>
      </c>
      <c r="S61" s="501"/>
      <c r="T61" s="505">
        <v>0</v>
      </c>
      <c r="U61" s="506"/>
      <c r="V61" s="501">
        <v>0</v>
      </c>
      <c r="W61" s="501"/>
      <c r="X61" s="505">
        <v>0</v>
      </c>
      <c r="Y61" s="506"/>
      <c r="Z61" s="501">
        <v>0</v>
      </c>
      <c r="AA61" s="501"/>
      <c r="AB61" s="439"/>
      <c r="AC61" s="440"/>
    </row>
    <row r="62" spans="9:28" ht="12.75"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</row>
    <row r="63" spans="9:28" ht="12.75"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</row>
    <row r="64" spans="9:28" ht="12.75"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</row>
    <row r="65" spans="9:28" ht="12.75"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</row>
    <row r="66" spans="2:29" ht="12.75">
      <c r="B66" s="410" t="s">
        <v>278</v>
      </c>
      <c r="C66" s="312"/>
      <c r="D66" s="400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401" t="s">
        <v>251</v>
      </c>
    </row>
    <row r="67" spans="2:54" ht="12.75">
      <c r="B67" s="400"/>
      <c r="C67" s="400">
        <v>1</v>
      </c>
      <c r="D67" s="421" t="s">
        <v>252</v>
      </c>
      <c r="E67" s="422"/>
      <c r="F67" s="421" t="s">
        <v>255</v>
      </c>
      <c r="G67" s="423" t="s">
        <v>254</v>
      </c>
      <c r="H67" s="502">
        <v>0</v>
      </c>
      <c r="I67" s="503"/>
      <c r="J67" s="502">
        <v>0</v>
      </c>
      <c r="K67" s="503"/>
      <c r="L67" s="502">
        <v>0</v>
      </c>
      <c r="M67" s="503"/>
      <c r="N67" s="502">
        <v>0</v>
      </c>
      <c r="O67" s="503"/>
      <c r="P67" s="502">
        <v>0</v>
      </c>
      <c r="Q67" s="503"/>
      <c r="R67" s="502">
        <v>0</v>
      </c>
      <c r="S67" s="503"/>
      <c r="T67" s="502">
        <v>0</v>
      </c>
      <c r="U67" s="503"/>
      <c r="V67" s="502">
        <v>0</v>
      </c>
      <c r="W67" s="503"/>
      <c r="X67" s="502">
        <v>0</v>
      </c>
      <c r="Y67" s="503"/>
      <c r="Z67" s="502">
        <v>0</v>
      </c>
      <c r="AA67" s="503"/>
      <c r="AI67" s="495"/>
      <c r="AJ67" s="495"/>
      <c r="AK67" s="495"/>
      <c r="AL67" s="495"/>
      <c r="AM67" s="495"/>
      <c r="AN67" s="495"/>
      <c r="AO67" s="495"/>
      <c r="AP67" s="495"/>
      <c r="AQ67" s="495"/>
      <c r="AR67" s="495"/>
      <c r="AS67" s="495"/>
      <c r="AT67" s="495"/>
      <c r="AU67" s="495"/>
      <c r="AV67" s="495"/>
      <c r="AW67" s="495"/>
      <c r="AX67" s="495"/>
      <c r="AY67" s="495"/>
      <c r="AZ67" s="495"/>
      <c r="BA67" s="495"/>
      <c r="BB67" s="495"/>
    </row>
    <row r="68" spans="2:54" ht="12.75">
      <c r="B68" s="400"/>
      <c r="C68" s="400">
        <v>2</v>
      </c>
      <c r="D68" s="421" t="s">
        <v>256</v>
      </c>
      <c r="E68" s="422"/>
      <c r="F68" s="421" t="s">
        <v>255</v>
      </c>
      <c r="G68" s="423" t="s">
        <v>254</v>
      </c>
      <c r="H68" s="502">
        <v>0</v>
      </c>
      <c r="I68" s="503"/>
      <c r="J68" s="502">
        <v>0</v>
      </c>
      <c r="K68" s="503"/>
      <c r="L68" s="502">
        <v>0</v>
      </c>
      <c r="M68" s="503"/>
      <c r="N68" s="502">
        <v>0</v>
      </c>
      <c r="O68" s="503"/>
      <c r="P68" s="502">
        <v>0</v>
      </c>
      <c r="Q68" s="503"/>
      <c r="R68" s="502">
        <v>0</v>
      </c>
      <c r="S68" s="503"/>
      <c r="T68" s="502">
        <v>0</v>
      </c>
      <c r="U68" s="503"/>
      <c r="V68" s="502">
        <v>0</v>
      </c>
      <c r="W68" s="503"/>
      <c r="X68" s="502">
        <v>0</v>
      </c>
      <c r="Y68" s="503"/>
      <c r="Z68" s="502">
        <v>0</v>
      </c>
      <c r="AA68" s="503"/>
      <c r="AI68" s="495"/>
      <c r="AJ68" s="495"/>
      <c r="AK68" s="495"/>
      <c r="AL68" s="495"/>
      <c r="AM68" s="495"/>
      <c r="AN68" s="495"/>
      <c r="AO68" s="495"/>
      <c r="AP68" s="495"/>
      <c r="AQ68" s="495"/>
      <c r="AR68" s="495"/>
      <c r="AS68" s="495"/>
      <c r="AT68" s="495"/>
      <c r="AU68" s="495"/>
      <c r="AV68" s="495"/>
      <c r="AW68" s="495"/>
      <c r="AX68" s="495"/>
      <c r="AY68" s="495"/>
      <c r="AZ68" s="495"/>
      <c r="BA68" s="495"/>
      <c r="BB68" s="495"/>
    </row>
    <row r="69" spans="2:54" ht="12.75">
      <c r="B69" s="400"/>
      <c r="C69" s="400">
        <v>3</v>
      </c>
      <c r="D69" s="421" t="s">
        <v>256</v>
      </c>
      <c r="E69" s="422"/>
      <c r="F69" s="421" t="s">
        <v>259</v>
      </c>
      <c r="G69" s="423" t="s">
        <v>254</v>
      </c>
      <c r="H69" s="502">
        <v>0</v>
      </c>
      <c r="I69" s="503"/>
      <c r="J69" s="502">
        <v>0</v>
      </c>
      <c r="K69" s="503"/>
      <c r="L69" s="502">
        <v>0</v>
      </c>
      <c r="M69" s="503"/>
      <c r="N69" s="502">
        <v>0</v>
      </c>
      <c r="O69" s="503"/>
      <c r="P69" s="502">
        <v>0</v>
      </c>
      <c r="Q69" s="503"/>
      <c r="R69" s="502">
        <v>0</v>
      </c>
      <c r="S69" s="503"/>
      <c r="T69" s="502">
        <v>0</v>
      </c>
      <c r="U69" s="503"/>
      <c r="V69" s="502">
        <v>0</v>
      </c>
      <c r="W69" s="503"/>
      <c r="X69" s="502">
        <v>0</v>
      </c>
      <c r="Y69" s="503"/>
      <c r="Z69" s="502">
        <v>0</v>
      </c>
      <c r="AA69" s="503"/>
      <c r="AI69" s="495"/>
      <c r="AJ69" s="495"/>
      <c r="AK69" s="495"/>
      <c r="AL69" s="495"/>
      <c r="AM69" s="495"/>
      <c r="AN69" s="495"/>
      <c r="AO69" s="495"/>
      <c r="AP69" s="495"/>
      <c r="AQ69" s="495"/>
      <c r="AR69" s="495"/>
      <c r="AS69" s="495"/>
      <c r="AT69" s="495"/>
      <c r="AU69" s="495"/>
      <c r="AV69" s="495"/>
      <c r="AW69" s="495"/>
      <c r="AX69" s="495"/>
      <c r="AY69" s="495"/>
      <c r="AZ69" s="495"/>
      <c r="BA69" s="495"/>
      <c r="BB69" s="495"/>
    </row>
    <row r="70" spans="2:54" ht="12.75">
      <c r="B70" s="400"/>
      <c r="C70" s="400">
        <v>4</v>
      </c>
      <c r="D70" s="421" t="s">
        <v>257</v>
      </c>
      <c r="E70" s="422"/>
      <c r="F70" s="421" t="s">
        <v>258</v>
      </c>
      <c r="G70" s="423" t="s">
        <v>254</v>
      </c>
      <c r="H70" s="502">
        <v>0</v>
      </c>
      <c r="I70" s="503"/>
      <c r="J70" s="502">
        <v>0</v>
      </c>
      <c r="K70" s="503"/>
      <c r="L70" s="502">
        <v>0</v>
      </c>
      <c r="M70" s="503"/>
      <c r="N70" s="502">
        <v>0</v>
      </c>
      <c r="O70" s="503"/>
      <c r="P70" s="502">
        <v>0</v>
      </c>
      <c r="Q70" s="503"/>
      <c r="R70" s="502">
        <v>0</v>
      </c>
      <c r="S70" s="503"/>
      <c r="T70" s="502">
        <v>0</v>
      </c>
      <c r="U70" s="503"/>
      <c r="V70" s="502">
        <v>0</v>
      </c>
      <c r="W70" s="503"/>
      <c r="X70" s="502">
        <v>0</v>
      </c>
      <c r="Y70" s="503"/>
      <c r="Z70" s="502">
        <v>0</v>
      </c>
      <c r="AA70" s="503"/>
      <c r="AI70" s="495"/>
      <c r="AJ70" s="495"/>
      <c r="AK70" s="495"/>
      <c r="AL70" s="495"/>
      <c r="AM70" s="495"/>
      <c r="AN70" s="495"/>
      <c r="AO70" s="495"/>
      <c r="AP70" s="495"/>
      <c r="AQ70" s="495"/>
      <c r="AR70" s="495"/>
      <c r="AS70" s="495"/>
      <c r="AT70" s="495"/>
      <c r="AU70" s="495"/>
      <c r="AV70" s="495"/>
      <c r="AW70" s="495"/>
      <c r="AX70" s="495"/>
      <c r="AY70" s="495"/>
      <c r="AZ70" s="495"/>
      <c r="BA70" s="495"/>
      <c r="BB70" s="495"/>
    </row>
    <row r="71" spans="2:54" ht="12.75">
      <c r="B71" s="400"/>
      <c r="C71" s="400">
        <v>5</v>
      </c>
      <c r="D71" s="421" t="s">
        <v>260</v>
      </c>
      <c r="E71" s="422"/>
      <c r="F71" s="421" t="s">
        <v>261</v>
      </c>
      <c r="G71" s="423" t="s">
        <v>254</v>
      </c>
      <c r="H71" s="502">
        <v>0</v>
      </c>
      <c r="I71" s="503"/>
      <c r="J71" s="502">
        <v>0</v>
      </c>
      <c r="K71" s="503"/>
      <c r="L71" s="502">
        <v>0</v>
      </c>
      <c r="M71" s="503"/>
      <c r="N71" s="502">
        <v>0</v>
      </c>
      <c r="O71" s="503"/>
      <c r="P71" s="502">
        <v>0</v>
      </c>
      <c r="Q71" s="503"/>
      <c r="R71" s="502">
        <v>0</v>
      </c>
      <c r="S71" s="503"/>
      <c r="T71" s="502">
        <v>0</v>
      </c>
      <c r="U71" s="503"/>
      <c r="V71" s="502">
        <v>0</v>
      </c>
      <c r="W71" s="503"/>
      <c r="X71" s="502">
        <v>0</v>
      </c>
      <c r="Y71" s="503"/>
      <c r="Z71" s="502">
        <v>0</v>
      </c>
      <c r="AA71" s="503"/>
      <c r="AI71" s="495"/>
      <c r="AJ71" s="495"/>
      <c r="AK71" s="495"/>
      <c r="AL71" s="495"/>
      <c r="AM71" s="495"/>
      <c r="AN71" s="495"/>
      <c r="AO71" s="495"/>
      <c r="AP71" s="495"/>
      <c r="AQ71" s="495"/>
      <c r="AR71" s="495"/>
      <c r="AS71" s="495"/>
      <c r="AT71" s="495"/>
      <c r="AU71" s="495"/>
      <c r="AV71" s="495"/>
      <c r="AW71" s="495"/>
      <c r="AX71" s="495"/>
      <c r="AY71" s="495"/>
      <c r="AZ71" s="495"/>
      <c r="BA71" s="495"/>
      <c r="BB71" s="495"/>
    </row>
    <row r="72" spans="2:54" ht="12.75">
      <c r="B72" s="400"/>
      <c r="C72" s="400">
        <v>6</v>
      </c>
      <c r="D72" s="421" t="s">
        <v>262</v>
      </c>
      <c r="E72" s="422"/>
      <c r="F72" s="421" t="s">
        <v>265</v>
      </c>
      <c r="G72" s="423" t="s">
        <v>264</v>
      </c>
      <c r="H72" s="502">
        <v>1</v>
      </c>
      <c r="I72" s="503"/>
      <c r="J72" s="502">
        <v>1</v>
      </c>
      <c r="K72" s="503"/>
      <c r="L72" s="502">
        <v>1</v>
      </c>
      <c r="M72" s="503"/>
      <c r="N72" s="502">
        <v>1</v>
      </c>
      <c r="O72" s="503"/>
      <c r="P72" s="502">
        <v>1</v>
      </c>
      <c r="Q72" s="503"/>
      <c r="R72" s="502">
        <v>1</v>
      </c>
      <c r="S72" s="503"/>
      <c r="T72" s="502">
        <v>1</v>
      </c>
      <c r="U72" s="503"/>
      <c r="V72" s="502">
        <v>1</v>
      </c>
      <c r="W72" s="503"/>
      <c r="X72" s="502">
        <v>1</v>
      </c>
      <c r="Y72" s="503"/>
      <c r="Z72" s="502">
        <v>1</v>
      </c>
      <c r="AA72" s="503"/>
      <c r="AI72" s="495"/>
      <c r="AJ72" s="495"/>
      <c r="AK72" s="495"/>
      <c r="AL72" s="495"/>
      <c r="AM72" s="495"/>
      <c r="AN72" s="495"/>
      <c r="AO72" s="495"/>
      <c r="AP72" s="495"/>
      <c r="AQ72" s="495"/>
      <c r="AR72" s="495"/>
      <c r="AS72" s="495"/>
      <c r="AT72" s="495"/>
      <c r="AU72" s="495"/>
      <c r="AV72" s="495"/>
      <c r="AW72" s="495"/>
      <c r="AX72" s="495"/>
      <c r="AY72" s="495"/>
      <c r="AZ72" s="495"/>
      <c r="BA72" s="495"/>
      <c r="BB72" s="495"/>
    </row>
    <row r="73" spans="2:54" ht="12.75">
      <c r="B73" s="400"/>
      <c r="C73" s="400">
        <v>7</v>
      </c>
      <c r="D73" s="421" t="s">
        <v>262</v>
      </c>
      <c r="E73" s="422"/>
      <c r="F73" s="421" t="s">
        <v>267</v>
      </c>
      <c r="G73" s="423" t="s">
        <v>264</v>
      </c>
      <c r="H73" s="502">
        <v>0</v>
      </c>
      <c r="I73" s="503"/>
      <c r="J73" s="502">
        <v>0</v>
      </c>
      <c r="K73" s="503"/>
      <c r="L73" s="502">
        <v>0</v>
      </c>
      <c r="M73" s="503"/>
      <c r="N73" s="502">
        <v>0</v>
      </c>
      <c r="O73" s="503"/>
      <c r="P73" s="502">
        <v>0</v>
      </c>
      <c r="Q73" s="503"/>
      <c r="R73" s="502">
        <v>0</v>
      </c>
      <c r="S73" s="503"/>
      <c r="T73" s="502">
        <v>0</v>
      </c>
      <c r="U73" s="503"/>
      <c r="V73" s="502">
        <v>0</v>
      </c>
      <c r="W73" s="503"/>
      <c r="X73" s="502">
        <v>0</v>
      </c>
      <c r="Y73" s="503"/>
      <c r="Z73" s="502">
        <v>0</v>
      </c>
      <c r="AA73" s="503"/>
      <c r="AI73" s="495"/>
      <c r="AJ73" s="495"/>
      <c r="AK73" s="495"/>
      <c r="AL73" s="495"/>
      <c r="AM73" s="495"/>
      <c r="AN73" s="495"/>
      <c r="AO73" s="495"/>
      <c r="AP73" s="495"/>
      <c r="AQ73" s="495"/>
      <c r="AR73" s="495"/>
      <c r="AS73" s="495"/>
      <c r="AT73" s="495"/>
      <c r="AU73" s="495"/>
      <c r="AV73" s="495"/>
      <c r="AW73" s="495"/>
      <c r="AX73" s="495"/>
      <c r="AY73" s="495"/>
      <c r="AZ73" s="495"/>
      <c r="BA73" s="495"/>
      <c r="BB73" s="495"/>
    </row>
    <row r="74" spans="2:54" ht="12.75">
      <c r="B74" s="400"/>
      <c r="C74" s="400">
        <v>8</v>
      </c>
      <c r="D74" s="421" t="s">
        <v>262</v>
      </c>
      <c r="E74" s="422"/>
      <c r="F74" s="421" t="s">
        <v>268</v>
      </c>
      <c r="G74" s="423" t="s">
        <v>264</v>
      </c>
      <c r="H74" s="502">
        <v>0</v>
      </c>
      <c r="I74" s="503"/>
      <c r="J74" s="502">
        <v>0</v>
      </c>
      <c r="K74" s="503"/>
      <c r="L74" s="502">
        <v>0</v>
      </c>
      <c r="M74" s="503"/>
      <c r="N74" s="502">
        <v>0</v>
      </c>
      <c r="O74" s="503"/>
      <c r="P74" s="502">
        <v>0</v>
      </c>
      <c r="Q74" s="503"/>
      <c r="R74" s="502">
        <v>0</v>
      </c>
      <c r="S74" s="503"/>
      <c r="T74" s="502">
        <v>0</v>
      </c>
      <c r="U74" s="503"/>
      <c r="V74" s="502">
        <v>0</v>
      </c>
      <c r="W74" s="503"/>
      <c r="X74" s="502">
        <v>0</v>
      </c>
      <c r="Y74" s="503"/>
      <c r="Z74" s="502">
        <v>0</v>
      </c>
      <c r="AA74" s="503"/>
      <c r="AI74" s="495"/>
      <c r="AJ74" s="495"/>
      <c r="AK74" s="495"/>
      <c r="AL74" s="495"/>
      <c r="AM74" s="495"/>
      <c r="AN74" s="495"/>
      <c r="AO74" s="495"/>
      <c r="AP74" s="495"/>
      <c r="AQ74" s="495"/>
      <c r="AR74" s="495"/>
      <c r="AS74" s="495"/>
      <c r="AT74" s="495"/>
      <c r="AU74" s="495"/>
      <c r="AV74" s="495"/>
      <c r="AW74" s="495"/>
      <c r="AX74" s="495"/>
      <c r="AY74" s="495"/>
      <c r="AZ74" s="495"/>
      <c r="BA74" s="495"/>
      <c r="BB74" s="495"/>
    </row>
    <row r="75" spans="2:54" ht="12.75">
      <c r="B75" s="400"/>
      <c r="C75" s="400">
        <v>9</v>
      </c>
      <c r="D75" s="421" t="s">
        <v>271</v>
      </c>
      <c r="E75" s="422"/>
      <c r="F75" s="421" t="s">
        <v>272</v>
      </c>
      <c r="G75" s="423" t="s">
        <v>264</v>
      </c>
      <c r="H75" s="502">
        <v>0</v>
      </c>
      <c r="I75" s="503"/>
      <c r="J75" s="502">
        <v>0</v>
      </c>
      <c r="K75" s="503"/>
      <c r="L75" s="502">
        <v>0</v>
      </c>
      <c r="M75" s="503"/>
      <c r="N75" s="502">
        <v>0</v>
      </c>
      <c r="O75" s="503"/>
      <c r="P75" s="502">
        <v>0</v>
      </c>
      <c r="Q75" s="503"/>
      <c r="R75" s="502">
        <v>0</v>
      </c>
      <c r="S75" s="503"/>
      <c r="T75" s="502">
        <v>0</v>
      </c>
      <c r="U75" s="503"/>
      <c r="V75" s="502">
        <v>0</v>
      </c>
      <c r="W75" s="503"/>
      <c r="X75" s="502">
        <v>0</v>
      </c>
      <c r="Y75" s="503"/>
      <c r="Z75" s="502">
        <v>0</v>
      </c>
      <c r="AA75" s="503"/>
      <c r="AI75" s="495"/>
      <c r="AJ75" s="495"/>
      <c r="AK75" s="495"/>
      <c r="AL75" s="495"/>
      <c r="AM75" s="495"/>
      <c r="AN75" s="495"/>
      <c r="AO75" s="495"/>
      <c r="AP75" s="495"/>
      <c r="AQ75" s="495"/>
      <c r="AR75" s="495"/>
      <c r="AS75" s="495"/>
      <c r="AT75" s="495"/>
      <c r="AU75" s="495"/>
      <c r="AV75" s="495"/>
      <c r="AW75" s="495"/>
      <c r="AX75" s="495"/>
      <c r="AY75" s="495"/>
      <c r="AZ75" s="495"/>
      <c r="BA75" s="495"/>
      <c r="BB75" s="495"/>
    </row>
    <row r="76" spans="2:27" ht="12.75">
      <c r="B76" s="400"/>
      <c r="C76" s="400">
        <v>10</v>
      </c>
      <c r="D76" s="421"/>
      <c r="E76" s="422"/>
      <c r="F76" s="421"/>
      <c r="G76" s="423"/>
      <c r="H76" s="431">
        <f>IF(AND($E76&lt;&gt;"",J$1447&gt;0),#REF!,"")</f>
      </c>
      <c r="I76" s="432"/>
      <c r="J76" s="431">
        <f>IF(AND($E76&lt;&gt;"",L$1447&gt;0),#REF!,"")</f>
      </c>
      <c r="K76" s="432"/>
      <c r="L76" s="431">
        <f>IF(AND($E76&lt;&gt;"",N$1447&gt;0),#REF!,"")</f>
      </c>
      <c r="M76" s="432"/>
      <c r="N76" s="431">
        <f>IF(AND($E76&lt;&gt;"",P$1447&gt;0),#REF!,"")</f>
      </c>
      <c r="O76" s="432"/>
      <c r="P76" s="431">
        <f>IF(AND($E76&lt;&gt;"",R$1447&gt;0),#REF!,"")</f>
      </c>
      <c r="Q76" s="432"/>
      <c r="R76" s="431">
        <f>IF(AND($E76&lt;&gt;"",T$1447&gt;0),#REF!,"")</f>
      </c>
      <c r="S76" s="432"/>
      <c r="T76" s="431">
        <f>IF(AND($E76&lt;&gt;"",V$1447&gt;0),#REF!,"")</f>
      </c>
      <c r="U76" s="432"/>
      <c r="V76" s="431">
        <f>IF(AND($E76&lt;&gt;"",X$1447&gt;0),#REF!,"")</f>
      </c>
      <c r="W76" s="432"/>
      <c r="X76" s="431">
        <f>IF(AND($E76&lt;&gt;"",Z$1447&gt;0),#REF!,"")</f>
      </c>
      <c r="Y76" s="432"/>
      <c r="Z76" s="509">
        <f>IF(AND($E76&lt;&gt;"",AB$1447&gt;0),#REF!,"")</f>
      </c>
      <c r="AA76" s="510"/>
    </row>
    <row r="77" spans="2:27" ht="12.75">
      <c r="B77" s="400"/>
      <c r="C77" s="400">
        <v>11</v>
      </c>
      <c r="D77" s="421"/>
      <c r="E77" s="422"/>
      <c r="F77" s="421"/>
      <c r="G77" s="423"/>
      <c r="H77" s="431">
        <f>IF(AND($E77&lt;&gt;"",J$1447&gt;0),#REF!,"")</f>
      </c>
      <c r="I77" s="432"/>
      <c r="J77" s="431">
        <f>IF(AND($E77&lt;&gt;"",L$1447&gt;0),#REF!,"")</f>
      </c>
      <c r="K77" s="432"/>
      <c r="L77" s="431">
        <f>IF(AND($E77&lt;&gt;"",N$1447&gt;0),#REF!,"")</f>
      </c>
      <c r="M77" s="432"/>
      <c r="N77" s="431">
        <f>IF(AND($E77&lt;&gt;"",P$1447&gt;0),#REF!,"")</f>
      </c>
      <c r="O77" s="432"/>
      <c r="P77" s="431">
        <f>IF(AND($E77&lt;&gt;"",R$1447&gt;0),#REF!,"")</f>
      </c>
      <c r="Q77" s="432"/>
      <c r="R77" s="431">
        <f>IF(AND($E77&lt;&gt;"",T$1447&gt;0),#REF!,"")</f>
      </c>
      <c r="S77" s="432"/>
      <c r="T77" s="431">
        <f>IF(AND($E77&lt;&gt;"",V$1447&gt;0),#REF!,"")</f>
      </c>
      <c r="U77" s="432"/>
      <c r="V77" s="431">
        <f>IF(AND($E77&lt;&gt;"",X$1447&gt;0),#REF!,"")</f>
      </c>
      <c r="W77" s="432"/>
      <c r="X77" s="431">
        <f>IF(AND($E77&lt;&gt;"",Z$1447&gt;0),#REF!,"")</f>
      </c>
      <c r="Y77" s="432"/>
      <c r="Z77" s="509">
        <f>IF(AND($E77&lt;&gt;"",AB$1447&gt;0),#REF!,"")</f>
      </c>
      <c r="AA77" s="510"/>
    </row>
    <row r="78" spans="2:27" ht="12.75">
      <c r="B78" s="400"/>
      <c r="C78" s="400">
        <v>12</v>
      </c>
      <c r="D78" s="421"/>
      <c r="E78" s="422"/>
      <c r="F78" s="421"/>
      <c r="G78" s="423"/>
      <c r="H78" s="431">
        <f>IF(AND($E78&lt;&gt;"",J$1447&gt;0),#REF!,"")</f>
      </c>
      <c r="I78" s="432"/>
      <c r="J78" s="431">
        <f>IF(AND($E78&lt;&gt;"",L$1447&gt;0),#REF!,"")</f>
      </c>
      <c r="K78" s="432"/>
      <c r="L78" s="431">
        <f>IF(AND($E78&lt;&gt;"",N$1447&gt;0),#REF!,"")</f>
      </c>
      <c r="M78" s="432"/>
      <c r="N78" s="431">
        <f>IF(AND($E78&lt;&gt;"",P$1447&gt;0),#REF!,"")</f>
      </c>
      <c r="O78" s="432"/>
      <c r="P78" s="431">
        <f>IF(AND($E78&lt;&gt;"",R$1447&gt;0),#REF!,"")</f>
      </c>
      <c r="Q78" s="432"/>
      <c r="R78" s="431">
        <f>IF(AND($E78&lt;&gt;"",T$1447&gt;0),#REF!,"")</f>
      </c>
      <c r="S78" s="432"/>
      <c r="T78" s="431">
        <f>IF(AND($E78&lt;&gt;"",V$1447&gt;0),#REF!,"")</f>
      </c>
      <c r="U78" s="432"/>
      <c r="V78" s="431">
        <f>IF(AND($E78&lt;&gt;"",X$1447&gt;0),#REF!,"")</f>
      </c>
      <c r="W78" s="432"/>
      <c r="X78" s="431">
        <f>IF(AND($E78&lt;&gt;"",Z$1447&gt;0),#REF!,"")</f>
      </c>
      <c r="Y78" s="432"/>
      <c r="Z78" s="509">
        <f>IF(AND($E78&lt;&gt;"",AB$1447&gt;0),#REF!,"")</f>
      </c>
      <c r="AA78" s="510"/>
    </row>
    <row r="79" spans="2:27" ht="12.75">
      <c r="B79" s="400"/>
      <c r="C79" s="400">
        <v>13</v>
      </c>
      <c r="D79" s="421"/>
      <c r="E79" s="422"/>
      <c r="F79" s="421"/>
      <c r="G79" s="423"/>
      <c r="H79" s="431">
        <f>IF(AND($E79&lt;&gt;"",J$1447&gt;0),#REF!,"")</f>
      </c>
      <c r="I79" s="432"/>
      <c r="J79" s="431">
        <f>IF(AND($E79&lt;&gt;"",L$1447&gt;0),#REF!,"")</f>
      </c>
      <c r="K79" s="432"/>
      <c r="L79" s="431">
        <f>IF(AND($E79&lt;&gt;"",N$1447&gt;0),#REF!,"")</f>
      </c>
      <c r="M79" s="432"/>
      <c r="N79" s="431">
        <f>IF(AND($E79&lt;&gt;"",P$1447&gt;0),#REF!,"")</f>
      </c>
      <c r="O79" s="432"/>
      <c r="P79" s="431">
        <f>IF(AND($E79&lt;&gt;"",R$1447&gt;0),#REF!,"")</f>
      </c>
      <c r="Q79" s="432"/>
      <c r="R79" s="431">
        <f>IF(AND($E79&lt;&gt;"",T$1447&gt;0),#REF!,"")</f>
      </c>
      <c r="S79" s="432"/>
      <c r="T79" s="431">
        <f>IF(AND($E79&lt;&gt;"",V$1447&gt;0),#REF!,"")</f>
      </c>
      <c r="U79" s="432"/>
      <c r="V79" s="431">
        <f>IF(AND($E79&lt;&gt;"",X$1447&gt;0),#REF!,"")</f>
      </c>
      <c r="W79" s="432"/>
      <c r="X79" s="431">
        <f>IF(AND($E79&lt;&gt;"",Z$1447&gt;0),#REF!,"")</f>
      </c>
      <c r="Y79" s="432"/>
      <c r="Z79" s="509">
        <f>IF(AND($E79&lt;&gt;"",AB$1447&gt;0),#REF!,"")</f>
      </c>
      <c r="AA79" s="510"/>
    </row>
    <row r="80" spans="2:27" ht="12.75">
      <c r="B80" s="400"/>
      <c r="C80" s="400">
        <v>14</v>
      </c>
      <c r="D80" s="421"/>
      <c r="E80" s="422"/>
      <c r="F80" s="421"/>
      <c r="G80" s="423"/>
      <c r="H80" s="431">
        <f>IF(AND($E80&lt;&gt;"",J$1447&gt;0),#REF!,"")</f>
      </c>
      <c r="I80" s="432"/>
      <c r="J80" s="431">
        <f>IF(AND($E80&lt;&gt;"",L$1447&gt;0),#REF!,"")</f>
      </c>
      <c r="K80" s="432"/>
      <c r="L80" s="431">
        <f>IF(AND($E80&lt;&gt;"",N$1447&gt;0),#REF!,"")</f>
      </c>
      <c r="M80" s="432"/>
      <c r="N80" s="431">
        <f>IF(AND($E80&lt;&gt;"",P$1447&gt;0),#REF!,"")</f>
      </c>
      <c r="O80" s="432"/>
      <c r="P80" s="431">
        <f>IF(AND($E80&lt;&gt;"",R$1447&gt;0),#REF!,"")</f>
      </c>
      <c r="Q80" s="432"/>
      <c r="R80" s="431">
        <f>IF(AND($E80&lt;&gt;"",T$1447&gt;0),#REF!,"")</f>
      </c>
      <c r="S80" s="432"/>
      <c r="T80" s="431">
        <f>IF(AND($E80&lt;&gt;"",V$1447&gt;0),#REF!,"")</f>
      </c>
      <c r="U80" s="432"/>
      <c r="V80" s="431">
        <f>IF(AND($E80&lt;&gt;"",X$1447&gt;0),#REF!,"")</f>
      </c>
      <c r="W80" s="432"/>
      <c r="X80" s="431">
        <f>IF(AND($E80&lt;&gt;"",Z$1447&gt;0),#REF!,"")</f>
      </c>
      <c r="Y80" s="432"/>
      <c r="Z80" s="509">
        <f>IF(AND($E80&lt;&gt;"",AB$1447&gt;0),#REF!,"")</f>
      </c>
      <c r="AA80" s="510"/>
    </row>
    <row r="81" spans="2:27" ht="12.75">
      <c r="B81" s="400"/>
      <c r="C81" s="400">
        <v>15</v>
      </c>
      <c r="D81" s="421"/>
      <c r="E81" s="422"/>
      <c r="F81" s="421"/>
      <c r="G81" s="423"/>
      <c r="H81" s="431">
        <f>IF(AND($E81&lt;&gt;"",J$1447&gt;0),#REF!,"")</f>
      </c>
      <c r="I81" s="432"/>
      <c r="J81" s="431">
        <f>IF(AND($E81&lt;&gt;"",L$1447&gt;0),#REF!,"")</f>
      </c>
      <c r="K81" s="432"/>
      <c r="L81" s="431">
        <f>IF(AND($E81&lt;&gt;"",N$1447&gt;0),#REF!,"")</f>
      </c>
      <c r="M81" s="432"/>
      <c r="N81" s="431">
        <f>IF(AND($E81&lt;&gt;"",P$1447&gt;0),#REF!,"")</f>
      </c>
      <c r="O81" s="432"/>
      <c r="P81" s="431">
        <f>IF(AND($E81&lt;&gt;"",R$1447&gt;0),#REF!,"")</f>
      </c>
      <c r="Q81" s="432"/>
      <c r="R81" s="431">
        <f>IF(AND($E81&lt;&gt;"",T$1447&gt;0),#REF!,"")</f>
      </c>
      <c r="S81" s="432"/>
      <c r="T81" s="431">
        <f>IF(AND($E81&lt;&gt;"",V$1447&gt;0),#REF!,"")</f>
      </c>
      <c r="U81" s="432"/>
      <c r="V81" s="431">
        <f>IF(AND($E81&lt;&gt;"",X$1447&gt;0),#REF!,"")</f>
      </c>
      <c r="W81" s="432"/>
      <c r="X81" s="431">
        <f>IF(AND($E81&lt;&gt;"",Z$1447&gt;0),#REF!,"")</f>
      </c>
      <c r="Y81" s="432"/>
      <c r="Z81" s="509">
        <f>IF(AND($E81&lt;&gt;"",AB$1447&gt;0),#REF!,"")</f>
      </c>
      <c r="AA81" s="510"/>
    </row>
    <row r="82" spans="2:27" ht="12.75">
      <c r="B82" s="400"/>
      <c r="C82" s="400">
        <v>16</v>
      </c>
      <c r="D82" s="421"/>
      <c r="E82" s="422"/>
      <c r="F82" s="421"/>
      <c r="G82" s="423"/>
      <c r="H82" s="431">
        <f>IF(AND($E82&lt;&gt;"",J$1447&gt;0),#REF!,"")</f>
      </c>
      <c r="I82" s="432"/>
      <c r="J82" s="431">
        <f>IF(AND($E82&lt;&gt;"",L$1447&gt;0),#REF!,"")</f>
      </c>
      <c r="K82" s="432"/>
      <c r="L82" s="431">
        <f>IF(AND($E82&lt;&gt;"",N$1447&gt;0),#REF!,"")</f>
      </c>
      <c r="M82" s="432"/>
      <c r="N82" s="431">
        <f>IF(AND($E82&lt;&gt;"",P$1447&gt;0),#REF!,"")</f>
      </c>
      <c r="O82" s="432"/>
      <c r="P82" s="431">
        <f>IF(AND($E82&lt;&gt;"",R$1447&gt;0),#REF!,"")</f>
      </c>
      <c r="Q82" s="432"/>
      <c r="R82" s="431">
        <f>IF(AND($E82&lt;&gt;"",T$1447&gt;0),#REF!,"")</f>
      </c>
      <c r="S82" s="432"/>
      <c r="T82" s="431">
        <f>IF(AND($E82&lt;&gt;"",V$1447&gt;0),#REF!,"")</f>
      </c>
      <c r="U82" s="432"/>
      <c r="V82" s="431">
        <f>IF(AND($E82&lt;&gt;"",X$1447&gt;0),#REF!,"")</f>
      </c>
      <c r="W82" s="432"/>
      <c r="X82" s="431">
        <f>IF(AND($E82&lt;&gt;"",Z$1447&gt;0),#REF!,"")</f>
      </c>
      <c r="Y82" s="432"/>
      <c r="Z82" s="509">
        <f>IF(AND($E82&lt;&gt;"",AB$1447&gt;0),#REF!,"")</f>
      </c>
      <c r="AA82" s="510"/>
    </row>
    <row r="83" spans="2:27" ht="12.75">
      <c r="B83" s="400"/>
      <c r="C83" s="400">
        <v>17</v>
      </c>
      <c r="D83" s="421"/>
      <c r="E83" s="422"/>
      <c r="F83" s="421"/>
      <c r="G83" s="423"/>
      <c r="H83" s="431">
        <f>IF(AND($E83&lt;&gt;"",J$1447&gt;0),#REF!,"")</f>
      </c>
      <c r="I83" s="432"/>
      <c r="J83" s="431">
        <f>IF(AND($E83&lt;&gt;"",L$1447&gt;0),#REF!,"")</f>
      </c>
      <c r="K83" s="432"/>
      <c r="L83" s="431">
        <f>IF(AND($E83&lt;&gt;"",N$1447&gt;0),#REF!,"")</f>
      </c>
      <c r="M83" s="432"/>
      <c r="N83" s="431">
        <f>IF(AND($E83&lt;&gt;"",P$1447&gt;0),#REF!,"")</f>
      </c>
      <c r="O83" s="432"/>
      <c r="P83" s="431">
        <f>IF(AND($E83&lt;&gt;"",R$1447&gt;0),#REF!,"")</f>
      </c>
      <c r="Q83" s="432"/>
      <c r="R83" s="431">
        <f>IF(AND($E83&lt;&gt;"",T$1447&gt;0),#REF!,"")</f>
      </c>
      <c r="S83" s="432"/>
      <c r="T83" s="431">
        <f>IF(AND($E83&lt;&gt;"",V$1447&gt;0),#REF!,"")</f>
      </c>
      <c r="U83" s="432"/>
      <c r="V83" s="431">
        <f>IF(AND($E83&lt;&gt;"",X$1447&gt;0),#REF!,"")</f>
      </c>
      <c r="W83" s="432"/>
      <c r="X83" s="431">
        <f>IF(AND($E83&lt;&gt;"",Z$1447&gt;0),#REF!,"")</f>
      </c>
      <c r="Y83" s="432"/>
      <c r="Z83" s="509">
        <f>IF(AND($E83&lt;&gt;"",AB$1447&gt;0),#REF!,"")</f>
      </c>
      <c r="AA83" s="510"/>
    </row>
    <row r="84" spans="2:27" ht="12.75">
      <c r="B84" s="400"/>
      <c r="C84" s="400">
        <v>18</v>
      </c>
      <c r="D84" s="421"/>
      <c r="E84" s="422"/>
      <c r="F84" s="421"/>
      <c r="G84" s="423"/>
      <c r="H84" s="431">
        <f>IF(AND($E84&lt;&gt;"",J$1447&gt;0),#REF!,"")</f>
      </c>
      <c r="I84" s="432"/>
      <c r="J84" s="431">
        <f>IF(AND($E84&lt;&gt;"",L$1447&gt;0),#REF!,"")</f>
      </c>
      <c r="K84" s="432"/>
      <c r="L84" s="431">
        <f>IF(AND($E84&lt;&gt;"",N$1447&gt;0),#REF!,"")</f>
      </c>
      <c r="M84" s="432"/>
      <c r="N84" s="431">
        <f>IF(AND($E84&lt;&gt;"",P$1447&gt;0),#REF!,"")</f>
      </c>
      <c r="O84" s="432"/>
      <c r="P84" s="431">
        <f>IF(AND($E84&lt;&gt;"",R$1447&gt;0),#REF!,"")</f>
      </c>
      <c r="Q84" s="432"/>
      <c r="R84" s="431">
        <f>IF(AND($E84&lt;&gt;"",T$1447&gt;0),#REF!,"")</f>
      </c>
      <c r="S84" s="432"/>
      <c r="T84" s="431">
        <f>IF(AND($E84&lt;&gt;"",V$1447&gt;0),#REF!,"")</f>
      </c>
      <c r="U84" s="432"/>
      <c r="V84" s="431">
        <f>IF(AND($E84&lt;&gt;"",X$1447&gt;0),#REF!,"")</f>
      </c>
      <c r="W84" s="432"/>
      <c r="X84" s="431">
        <f>IF(AND($E84&lt;&gt;"",Z$1447&gt;0),#REF!,"")</f>
      </c>
      <c r="Y84" s="432"/>
      <c r="Z84" s="509">
        <f>IF(AND($E84&lt;&gt;"",AB$1447&gt;0),#REF!,"")</f>
      </c>
      <c r="AA84" s="510"/>
    </row>
    <row r="85" spans="2:27" ht="12.75">
      <c r="B85" s="400"/>
      <c r="C85" s="400">
        <v>19</v>
      </c>
      <c r="D85" s="421"/>
      <c r="E85" s="422"/>
      <c r="F85" s="421"/>
      <c r="G85" s="423"/>
      <c r="H85" s="431">
        <f>IF(AND($E85&lt;&gt;"",J$1447&gt;0),#REF!,"")</f>
      </c>
      <c r="I85" s="432"/>
      <c r="J85" s="431">
        <f>IF(AND($E85&lt;&gt;"",L$1447&gt;0),#REF!,"")</f>
      </c>
      <c r="K85" s="432"/>
      <c r="L85" s="431">
        <f>IF(AND($E85&lt;&gt;"",N$1447&gt;0),#REF!,"")</f>
      </c>
      <c r="M85" s="432"/>
      <c r="N85" s="431">
        <f>IF(AND($E85&lt;&gt;"",P$1447&gt;0),#REF!,"")</f>
      </c>
      <c r="O85" s="432"/>
      <c r="P85" s="431">
        <f>IF(AND($E85&lt;&gt;"",R$1447&gt;0),#REF!,"")</f>
      </c>
      <c r="Q85" s="432"/>
      <c r="R85" s="431">
        <f>IF(AND($E85&lt;&gt;"",T$1447&gt;0),#REF!,"")</f>
      </c>
      <c r="S85" s="432"/>
      <c r="T85" s="431">
        <f>IF(AND($E85&lt;&gt;"",V$1447&gt;0),#REF!,"")</f>
      </c>
      <c r="U85" s="432"/>
      <c r="V85" s="431">
        <f>IF(AND($E85&lt;&gt;"",X$1447&gt;0),#REF!,"")</f>
      </c>
      <c r="W85" s="432"/>
      <c r="X85" s="431">
        <f>IF(AND($E85&lt;&gt;"",Z$1447&gt;0),#REF!,"")</f>
      </c>
      <c r="Y85" s="432"/>
      <c r="Z85" s="509">
        <f>IF(AND($E85&lt;&gt;"",AB$1447&gt;0),#REF!,"")</f>
      </c>
      <c r="AA85" s="510"/>
    </row>
    <row r="86" spans="2:27" ht="12.75">
      <c r="B86" s="400"/>
      <c r="C86" s="400">
        <v>20</v>
      </c>
      <c r="D86" s="421"/>
      <c r="E86" s="422"/>
      <c r="F86" s="421"/>
      <c r="G86" s="423"/>
      <c r="H86" s="431">
        <f>IF(AND($E86&lt;&gt;"",J$1447&gt;0),#REF!,"")</f>
      </c>
      <c r="I86" s="432"/>
      <c r="J86" s="431">
        <f>IF(AND($E86&lt;&gt;"",L$1447&gt;0),#REF!,"")</f>
      </c>
      <c r="K86" s="432"/>
      <c r="L86" s="431">
        <f>IF(AND($E86&lt;&gt;"",N$1447&gt;0),#REF!,"")</f>
      </c>
      <c r="M86" s="432"/>
      <c r="N86" s="431">
        <f>IF(AND($E86&lt;&gt;"",P$1447&gt;0),#REF!,"")</f>
      </c>
      <c r="O86" s="432"/>
      <c r="P86" s="431">
        <f>IF(AND($E86&lt;&gt;"",R$1447&gt;0),#REF!,"")</f>
      </c>
      <c r="Q86" s="432"/>
      <c r="R86" s="431">
        <f>IF(AND($E86&lt;&gt;"",T$1447&gt;0),#REF!,"")</f>
      </c>
      <c r="S86" s="432"/>
      <c r="T86" s="431">
        <f>IF(AND($E86&lt;&gt;"",V$1447&gt;0),#REF!,"")</f>
      </c>
      <c r="U86" s="432"/>
      <c r="V86" s="431">
        <f>IF(AND($E86&lt;&gt;"",X$1447&gt;0),#REF!,"")</f>
      </c>
      <c r="W86" s="432"/>
      <c r="X86" s="431">
        <f>IF(AND($E86&lt;&gt;"",Z$1447&gt;0),#REF!,"")</f>
      </c>
      <c r="Y86" s="432"/>
      <c r="Z86" s="509">
        <f>IF(AND($E86&lt;&gt;"",AB$1447&gt;0),#REF!,"")</f>
      </c>
      <c r="AA86" s="510"/>
    </row>
    <row r="87" spans="2:27" ht="12.75">
      <c r="B87" s="400"/>
      <c r="C87" s="404"/>
      <c r="D87" s="424" t="s">
        <v>273</v>
      </c>
      <c r="E87" s="424"/>
      <c r="F87" s="424"/>
      <c r="G87" s="424"/>
      <c r="H87" s="507">
        <f>SUM(H67:I86)</f>
        <v>1</v>
      </c>
      <c r="I87" s="508"/>
      <c r="J87" s="507">
        <f>SUM(J67:K86)</f>
        <v>1</v>
      </c>
      <c r="K87" s="508"/>
      <c r="L87" s="507">
        <f>SUM(L67:M86)</f>
        <v>1</v>
      </c>
      <c r="M87" s="508"/>
      <c r="N87" s="507">
        <f>SUM(N67:O86)</f>
        <v>1</v>
      </c>
      <c r="O87" s="508"/>
      <c r="P87" s="507">
        <f>SUM(P67:Q86)</f>
        <v>1</v>
      </c>
      <c r="Q87" s="508"/>
      <c r="R87" s="507">
        <f>SUM(R67:S86)</f>
        <v>1</v>
      </c>
      <c r="S87" s="508"/>
      <c r="T87" s="507">
        <f>SUM(T67:U86)</f>
        <v>1</v>
      </c>
      <c r="U87" s="508"/>
      <c r="V87" s="507">
        <f>SUM(V67:W86)</f>
        <v>1</v>
      </c>
      <c r="W87" s="508"/>
      <c r="X87" s="507">
        <f>SUM(X67:Y86)</f>
        <v>1</v>
      </c>
      <c r="Y87" s="508"/>
      <c r="Z87" s="507">
        <f>SUM(Z67:AA86)</f>
        <v>1</v>
      </c>
      <c r="AA87" s="508"/>
    </row>
    <row r="88" spans="2:27" ht="12.75">
      <c r="B88" s="400"/>
      <c r="C88" s="404"/>
      <c r="D88" s="424"/>
      <c r="E88" s="424" t="s">
        <v>274</v>
      </c>
      <c r="F88" s="424" t="s">
        <v>275</v>
      </c>
      <c r="G88" s="404"/>
      <c r="H88" s="507">
        <f>SUM(H67:I71)</f>
        <v>0</v>
      </c>
      <c r="I88" s="508"/>
      <c r="J88" s="507">
        <f>SUM(J67:K71)</f>
        <v>0</v>
      </c>
      <c r="K88" s="508"/>
      <c r="L88" s="507">
        <f>SUM(L67:M71)</f>
        <v>0</v>
      </c>
      <c r="M88" s="508"/>
      <c r="N88" s="507">
        <f>SUM(N67:O71)</f>
        <v>0</v>
      </c>
      <c r="O88" s="508"/>
      <c r="P88" s="507">
        <f>SUM(P67:Q71)</f>
        <v>0</v>
      </c>
      <c r="Q88" s="508"/>
      <c r="R88" s="507">
        <f>SUM(R67:S71)</f>
        <v>0</v>
      </c>
      <c r="S88" s="508"/>
      <c r="T88" s="507">
        <f>SUM(T67:U71)</f>
        <v>0</v>
      </c>
      <c r="U88" s="508"/>
      <c r="V88" s="507">
        <f>SUM(V67:W71)</f>
        <v>0</v>
      </c>
      <c r="W88" s="508"/>
      <c r="X88" s="507">
        <f>SUM(X67:Y71)</f>
        <v>0</v>
      </c>
      <c r="Y88" s="508"/>
      <c r="Z88" s="507">
        <f>SUM(Z67:AA71)</f>
        <v>0</v>
      </c>
      <c r="AA88" s="508"/>
    </row>
    <row r="89" spans="2:27" ht="12.75">
      <c r="B89" s="400"/>
      <c r="C89" s="404"/>
      <c r="D89" s="424"/>
      <c r="E89" s="424"/>
      <c r="F89" s="424" t="s">
        <v>276</v>
      </c>
      <c r="G89" s="404"/>
      <c r="H89" s="507">
        <f>SUM(H72:I75)</f>
        <v>1</v>
      </c>
      <c r="I89" s="508"/>
      <c r="J89" s="507">
        <f>SUM(J72:K75)</f>
        <v>1</v>
      </c>
      <c r="K89" s="508"/>
      <c r="L89" s="507">
        <f>SUM(L72:M75)</f>
        <v>1</v>
      </c>
      <c r="M89" s="508"/>
      <c r="N89" s="507">
        <f>SUM(N72:O75)</f>
        <v>1</v>
      </c>
      <c r="O89" s="508"/>
      <c r="P89" s="507">
        <f>SUM(P72:Q75)</f>
        <v>1</v>
      </c>
      <c r="Q89" s="508"/>
      <c r="R89" s="507">
        <f>SUM(R72:S75)</f>
        <v>1</v>
      </c>
      <c r="S89" s="508"/>
      <c r="T89" s="507">
        <f>SUM(T72:U75)</f>
        <v>1</v>
      </c>
      <c r="U89" s="508"/>
      <c r="V89" s="507">
        <f>SUM(V72:W75)</f>
        <v>1</v>
      </c>
      <c r="W89" s="508"/>
      <c r="X89" s="507">
        <f>SUM(X72:Y75)</f>
        <v>1</v>
      </c>
      <c r="Y89" s="508"/>
      <c r="Z89" s="507">
        <f>SUM(Z72:AA75)</f>
        <v>1</v>
      </c>
      <c r="AA89" s="508"/>
    </row>
    <row r="90" spans="2:27" ht="12.75">
      <c r="B90" s="400"/>
      <c r="C90" s="404"/>
      <c r="D90" s="425" t="s">
        <v>277</v>
      </c>
      <c r="E90" s="426"/>
      <c r="F90" s="426"/>
      <c r="G90" s="427"/>
      <c r="H90" s="505">
        <v>0</v>
      </c>
      <c r="I90" s="506"/>
      <c r="J90" s="501">
        <v>0</v>
      </c>
      <c r="K90" s="501"/>
      <c r="L90" s="505">
        <v>0</v>
      </c>
      <c r="M90" s="506"/>
      <c r="N90" s="501">
        <v>0</v>
      </c>
      <c r="O90" s="501"/>
      <c r="P90" s="505">
        <v>0</v>
      </c>
      <c r="Q90" s="506"/>
      <c r="R90" s="501">
        <v>0</v>
      </c>
      <c r="S90" s="501"/>
      <c r="T90" s="505">
        <v>0</v>
      </c>
      <c r="U90" s="506"/>
      <c r="V90" s="501">
        <v>0</v>
      </c>
      <c r="W90" s="501"/>
      <c r="X90" s="505">
        <v>0</v>
      </c>
      <c r="Y90" s="506"/>
      <c r="Z90" s="501">
        <v>0</v>
      </c>
      <c r="AA90" s="501"/>
    </row>
    <row r="96" spans="5:29" ht="12.75">
      <c r="E96" s="425" t="s">
        <v>279</v>
      </c>
      <c r="F96" s="9"/>
      <c r="G96" s="427"/>
      <c r="H96" s="491">
        <v>12676581.346765896</v>
      </c>
      <c r="I96" s="494"/>
      <c r="J96" s="491">
        <v>4749151.2112825755</v>
      </c>
      <c r="K96" s="494"/>
      <c r="L96" s="491">
        <v>7804489.204150724</v>
      </c>
      <c r="M96" s="494"/>
      <c r="N96" s="491">
        <v>5650243.110406831</v>
      </c>
      <c r="O96" s="494"/>
      <c r="P96" s="491">
        <v>318927.3119794085</v>
      </c>
      <c r="Q96" s="494"/>
      <c r="R96" s="491">
        <v>1025369.2583975728</v>
      </c>
      <c r="S96" s="494"/>
      <c r="T96" s="491">
        <v>693256.2136555889</v>
      </c>
      <c r="U96" s="494"/>
      <c r="V96" s="491">
        <v>1280027.795901168</v>
      </c>
      <c r="W96" s="494"/>
      <c r="X96" s="491">
        <v>1462762.4687417452</v>
      </c>
      <c r="Y96" s="494"/>
      <c r="Z96" s="491">
        <v>128354.38634245613</v>
      </c>
      <c r="AA96" s="492"/>
      <c r="AB96" s="493">
        <f>SUM(H96:AA96)</f>
        <v>35789162.30762397</v>
      </c>
      <c r="AC96" s="494"/>
    </row>
    <row r="97" spans="5:29" ht="12.75">
      <c r="E97" s="436" t="s">
        <v>280</v>
      </c>
      <c r="F97" s="437"/>
      <c r="G97" s="438"/>
      <c r="H97" s="496">
        <v>0</v>
      </c>
      <c r="I97" s="497"/>
      <c r="J97" s="496">
        <v>0</v>
      </c>
      <c r="K97" s="497"/>
      <c r="L97" s="496">
        <v>0</v>
      </c>
      <c r="M97" s="497"/>
      <c r="N97" s="496">
        <v>0</v>
      </c>
      <c r="O97" s="497"/>
      <c r="P97" s="496">
        <v>0</v>
      </c>
      <c r="Q97" s="497"/>
      <c r="R97" s="496">
        <v>0</v>
      </c>
      <c r="S97" s="497"/>
      <c r="T97" s="496">
        <v>0</v>
      </c>
      <c r="U97" s="497"/>
      <c r="V97" s="496">
        <v>0</v>
      </c>
      <c r="W97" s="497"/>
      <c r="X97" s="496">
        <v>0</v>
      </c>
      <c r="Y97" s="497"/>
      <c r="Z97" s="496">
        <v>0</v>
      </c>
      <c r="AA97" s="504"/>
      <c r="AB97" s="493">
        <f aca="true" t="shared" si="0" ref="AB97:AB104">SUM(H97:AA97)</f>
        <v>0</v>
      </c>
      <c r="AC97" s="494"/>
    </row>
    <row r="98" spans="5:29" ht="12.75">
      <c r="E98" s="434" t="s">
        <v>256</v>
      </c>
      <c r="G98" s="435">
        <f>IF($N$1600="gross",1,1/0.92)</f>
        <v>1.0869565217391304</v>
      </c>
      <c r="H98" s="498">
        <v>0</v>
      </c>
      <c r="I98" s="499"/>
      <c r="J98" s="498">
        <v>0</v>
      </c>
      <c r="K98" s="499"/>
      <c r="L98" s="498">
        <v>0</v>
      </c>
      <c r="M98" s="499"/>
      <c r="N98" s="498">
        <v>0</v>
      </c>
      <c r="O98" s="499"/>
      <c r="P98" s="498">
        <v>0</v>
      </c>
      <c r="Q98" s="499"/>
      <c r="R98" s="498">
        <v>0</v>
      </c>
      <c r="S98" s="499"/>
      <c r="T98" s="498">
        <v>0</v>
      </c>
      <c r="U98" s="499"/>
      <c r="V98" s="498">
        <v>0</v>
      </c>
      <c r="W98" s="499"/>
      <c r="X98" s="498">
        <v>0</v>
      </c>
      <c r="Y98" s="499"/>
      <c r="Z98" s="498">
        <v>0</v>
      </c>
      <c r="AA98" s="500"/>
      <c r="AB98" s="493">
        <f t="shared" si="0"/>
        <v>0</v>
      </c>
      <c r="AC98" s="494"/>
    </row>
    <row r="99" spans="5:29" ht="12.75">
      <c r="E99" s="425" t="s">
        <v>252</v>
      </c>
      <c r="G99" s="433">
        <f>IF($N$1600="gross",1,1/0.95)</f>
        <v>1.0526315789473684</v>
      </c>
      <c r="H99" s="491">
        <v>811750.4269040768</v>
      </c>
      <c r="I99" s="494"/>
      <c r="J99" s="491">
        <v>361398.2312461823</v>
      </c>
      <c r="K99" s="494"/>
      <c r="L99" s="491">
        <v>527579.118817865</v>
      </c>
      <c r="M99" s="494"/>
      <c r="N99" s="491">
        <v>0</v>
      </c>
      <c r="O99" s="494"/>
      <c r="P99" s="491">
        <v>0</v>
      </c>
      <c r="Q99" s="494"/>
      <c r="R99" s="491">
        <v>92440.33483946798</v>
      </c>
      <c r="S99" s="494"/>
      <c r="T99" s="491">
        <v>66414.87983566748</v>
      </c>
      <c r="U99" s="494"/>
      <c r="V99" s="491">
        <v>98434.51116859939</v>
      </c>
      <c r="W99" s="494"/>
      <c r="X99" s="491">
        <v>0</v>
      </c>
      <c r="Y99" s="494"/>
      <c r="Z99" s="491">
        <v>0</v>
      </c>
      <c r="AA99" s="492"/>
      <c r="AB99" s="493">
        <f t="shared" si="0"/>
        <v>1958017.5028118591</v>
      </c>
      <c r="AC99" s="494"/>
    </row>
    <row r="100" spans="5:29" ht="12.75">
      <c r="E100" s="425" t="s">
        <v>281</v>
      </c>
      <c r="G100" s="433">
        <f>IF($N$1600="gross",1,1/0.95)</f>
        <v>1.0526315789473684</v>
      </c>
      <c r="H100" s="491">
        <v>0</v>
      </c>
      <c r="I100" s="494"/>
      <c r="J100" s="491">
        <v>0</v>
      </c>
      <c r="K100" s="494"/>
      <c r="L100" s="491">
        <v>0</v>
      </c>
      <c r="M100" s="494"/>
      <c r="N100" s="491">
        <v>0</v>
      </c>
      <c r="O100" s="494"/>
      <c r="P100" s="491">
        <v>0</v>
      </c>
      <c r="Q100" s="494"/>
      <c r="R100" s="491">
        <v>0</v>
      </c>
      <c r="S100" s="494"/>
      <c r="T100" s="491">
        <v>0</v>
      </c>
      <c r="U100" s="494"/>
      <c r="V100" s="491">
        <v>0</v>
      </c>
      <c r="W100" s="494"/>
      <c r="X100" s="491">
        <v>0</v>
      </c>
      <c r="Y100" s="494"/>
      <c r="Z100" s="491">
        <v>0</v>
      </c>
      <c r="AA100" s="492"/>
      <c r="AB100" s="493">
        <f t="shared" si="0"/>
        <v>0</v>
      </c>
      <c r="AC100" s="494"/>
    </row>
    <row r="101" spans="5:29" ht="12.75">
      <c r="E101" s="425" t="s">
        <v>257</v>
      </c>
      <c r="G101" s="433">
        <f>IF($N$1600="gross",1,1/0.95)</f>
        <v>1.0526315789473684</v>
      </c>
      <c r="H101" s="491">
        <v>2363446.186879229</v>
      </c>
      <c r="I101" s="494"/>
      <c r="J101" s="491">
        <v>885628.6207358186</v>
      </c>
      <c r="K101" s="494"/>
      <c r="L101" s="491">
        <v>1452333.2631504505</v>
      </c>
      <c r="M101" s="494"/>
      <c r="N101" s="491">
        <v>1040399.51880793</v>
      </c>
      <c r="O101" s="494"/>
      <c r="P101" s="491">
        <v>57958.80218813275</v>
      </c>
      <c r="Q101" s="494"/>
      <c r="R101" s="491">
        <v>199863.74292938842</v>
      </c>
      <c r="S101" s="494"/>
      <c r="T101" s="491">
        <v>135128.66758536885</v>
      </c>
      <c r="U101" s="494"/>
      <c r="V101" s="491">
        <v>244320.96996099738</v>
      </c>
      <c r="W101" s="494"/>
      <c r="X101" s="491">
        <v>274071.5680559557</v>
      </c>
      <c r="Y101" s="494"/>
      <c r="Z101" s="491">
        <v>24016.082428229704</v>
      </c>
      <c r="AA101" s="492"/>
      <c r="AB101" s="493">
        <f t="shared" si="0"/>
        <v>6677167.422721502</v>
      </c>
      <c r="AC101" s="494"/>
    </row>
    <row r="102" spans="5:29" ht="12.75">
      <c r="E102" s="425" t="s">
        <v>260</v>
      </c>
      <c r="G102" s="433"/>
      <c r="H102" s="491">
        <v>26073.434700993646</v>
      </c>
      <c r="I102" s="494"/>
      <c r="J102" s="491">
        <v>104235.16358749576</v>
      </c>
      <c r="K102" s="494"/>
      <c r="L102" s="491">
        <v>154250.04971700304</v>
      </c>
      <c r="M102" s="494"/>
      <c r="N102" s="491">
        <v>117894.5696764521</v>
      </c>
      <c r="O102" s="494"/>
      <c r="P102" s="491">
        <v>109408.93051881704</v>
      </c>
      <c r="Q102" s="494"/>
      <c r="R102" s="491">
        <v>2204.888048348814</v>
      </c>
      <c r="S102" s="494"/>
      <c r="T102" s="491">
        <v>14130.756333665282</v>
      </c>
      <c r="U102" s="494"/>
      <c r="V102" s="491">
        <v>23767.593869116514</v>
      </c>
      <c r="W102" s="494"/>
      <c r="X102" s="491">
        <v>26393.2522185242</v>
      </c>
      <c r="Y102" s="494"/>
      <c r="Z102" s="491">
        <v>10939.107139701724</v>
      </c>
      <c r="AA102" s="492"/>
      <c r="AB102" s="493">
        <f t="shared" si="0"/>
        <v>589297.7458101182</v>
      </c>
      <c r="AC102" s="494"/>
    </row>
    <row r="103" spans="5:29" ht="12.75">
      <c r="E103" s="425" t="s">
        <v>262</v>
      </c>
      <c r="G103" s="433"/>
      <c r="H103" s="491">
        <v>9706545.699422823</v>
      </c>
      <c r="I103" s="494"/>
      <c r="J103" s="491">
        <v>3637228.8599640117</v>
      </c>
      <c r="K103" s="494"/>
      <c r="L103" s="491">
        <v>5964654.184987408</v>
      </c>
      <c r="M103" s="494"/>
      <c r="N103" s="491">
        <v>4272864.569978352</v>
      </c>
      <c r="O103" s="494"/>
      <c r="P103" s="491">
        <v>238033.6667896665</v>
      </c>
      <c r="Q103" s="494"/>
      <c r="R103" s="491">
        <v>820829.5857006271</v>
      </c>
      <c r="S103" s="494"/>
      <c r="T103" s="491">
        <v>554966.1314486795</v>
      </c>
      <c r="U103" s="494"/>
      <c r="V103" s="491">
        <v>1003413.0133443634</v>
      </c>
      <c r="W103" s="494"/>
      <c r="X103" s="491">
        <v>1125597.1111237095</v>
      </c>
      <c r="Y103" s="494"/>
      <c r="Z103" s="491">
        <v>98632.7519978474</v>
      </c>
      <c r="AA103" s="492"/>
      <c r="AB103" s="493">
        <f t="shared" si="0"/>
        <v>27422765.574757487</v>
      </c>
      <c r="AC103" s="494"/>
    </row>
    <row r="104" spans="5:29" ht="12.75">
      <c r="E104" s="425" t="s">
        <v>271</v>
      </c>
      <c r="G104" s="433"/>
      <c r="H104" s="491">
        <v>1207325.6209049083</v>
      </c>
      <c r="I104" s="494"/>
      <c r="J104" s="491">
        <v>452408.0685047845</v>
      </c>
      <c r="K104" s="494"/>
      <c r="L104" s="491">
        <v>741899.3368362945</v>
      </c>
      <c r="M104" s="494"/>
      <c r="N104" s="491">
        <v>531470.105817196</v>
      </c>
      <c r="O104" s="494"/>
      <c r="P104" s="491">
        <v>29607.251998019718</v>
      </c>
      <c r="Q104" s="494"/>
      <c r="R104" s="491">
        <v>16538.014703512446</v>
      </c>
      <c r="S104" s="494"/>
      <c r="T104" s="491">
        <v>11181.417192724213</v>
      </c>
      <c r="U104" s="494"/>
      <c r="V104" s="491">
        <v>20216.692304311193</v>
      </c>
      <c r="W104" s="494"/>
      <c r="X104" s="491">
        <v>22678.448606486214</v>
      </c>
      <c r="Y104" s="494"/>
      <c r="Z104" s="491">
        <v>1987.2455028481695</v>
      </c>
      <c r="AA104" s="492"/>
      <c r="AB104" s="493">
        <f t="shared" si="0"/>
        <v>3035312.2023710855</v>
      </c>
      <c r="AC104" s="494"/>
    </row>
    <row r="105" spans="5:29" ht="12.75">
      <c r="E105" s="425"/>
      <c r="G105" s="433"/>
      <c r="H105" s="491">
        <f>SUM(H98:I104)</f>
        <v>14115141.36881203</v>
      </c>
      <c r="I105" s="494"/>
      <c r="J105" s="491">
        <f>SUM(J98:K104)</f>
        <v>5440898.944038292</v>
      </c>
      <c r="K105" s="494"/>
      <c r="L105" s="491">
        <f>SUM(L98:M104)</f>
        <v>8840715.953509022</v>
      </c>
      <c r="M105" s="494"/>
      <c r="N105" s="491">
        <f>SUM(N98:O104)</f>
        <v>5962628.76427993</v>
      </c>
      <c r="O105" s="494"/>
      <c r="P105" s="491">
        <f>SUM(P98:Q104)</f>
        <v>435008.65149463597</v>
      </c>
      <c r="Q105" s="494"/>
      <c r="R105" s="491">
        <f>SUM(R98:S104)</f>
        <v>1131876.5662213448</v>
      </c>
      <c r="S105" s="494"/>
      <c r="T105" s="491">
        <f>SUM(T98:U104)</f>
        <v>781821.8523961053</v>
      </c>
      <c r="U105" s="494"/>
      <c r="V105" s="491">
        <f>SUM(V98:W104)</f>
        <v>1390152.7806473877</v>
      </c>
      <c r="W105" s="494"/>
      <c r="X105" s="491">
        <f>SUM(X98:Y104)</f>
        <v>1448740.3800046756</v>
      </c>
      <c r="Y105" s="494"/>
      <c r="Z105" s="491">
        <f>SUM(Z98:AA104)</f>
        <v>135575.187068627</v>
      </c>
      <c r="AA105" s="492"/>
      <c r="AB105" s="493">
        <f>SUM(H105:AA105)</f>
        <v>39682560.44847205</v>
      </c>
      <c r="AC105" s="494"/>
    </row>
    <row r="106" spans="5:29" ht="12.75">
      <c r="E106" s="425" t="s">
        <v>282</v>
      </c>
      <c r="G106" s="427"/>
      <c r="H106" s="491">
        <f>IF(H$1511&gt;0,#REF!/IF($U$1513="MWh/a",1000,IF($U$1513="GWh/a",1000000)),"")</f>
      </c>
      <c r="I106" s="494"/>
      <c r="J106" s="491">
        <f>IF(J$1511&gt;0,#REF!/IF($U$1513="MWh/a",1000,IF($U$1513="GWh/a",1000000)),"")</f>
      </c>
      <c r="K106" s="494"/>
      <c r="L106" s="491">
        <f>IF(L$1511&gt;0,#REF!/IF($U$1513="MWh/a",1000,IF($U$1513="GWh/a",1000000)),"")</f>
      </c>
      <c r="M106" s="494"/>
      <c r="N106" s="491">
        <f>IF(N$1511&gt;0,#REF!/IF($U$1513="MWh/a",1000,IF($U$1513="GWh/a",1000000)),"")</f>
      </c>
      <c r="O106" s="494"/>
      <c r="P106" s="491">
        <f>IF(P$1511&gt;0,#REF!/IF($U$1513="MWh/a",1000,IF($U$1513="GWh/a",1000000)),"")</f>
      </c>
      <c r="Q106" s="494"/>
      <c r="R106" s="491">
        <f>IF(R$1511&gt;0,#REF!/IF($U$1513="MWh/a",1000,IF($U$1513="GWh/a",1000000)),"")</f>
      </c>
      <c r="S106" s="494"/>
      <c r="T106" s="491">
        <f>IF(T$1511&gt;0,#REF!/IF($U$1513="MWh/a",1000,IF($U$1513="GWh/a",1000000)),"")</f>
      </c>
      <c r="U106" s="494"/>
      <c r="V106" s="491">
        <f>IF(V$1511&gt;0,#REF!/IF($U$1513="MWh/a",1000,IF($U$1513="GWh/a",1000000)),"")</f>
      </c>
      <c r="W106" s="494"/>
      <c r="X106" s="491">
        <f>IF(X$1511&gt;0,#REF!/IF($U$1513="MWh/a",1000,IF($U$1513="GWh/a",1000000)),"")</f>
      </c>
      <c r="Y106" s="494"/>
      <c r="Z106" s="491">
        <f>IF(Z$1511&gt;0,#REF!/IF($U$1513="MWh/a",1000,IF($U$1513="GWh/a",1000000)),"")</f>
      </c>
      <c r="AA106" s="492"/>
      <c r="AB106" s="493">
        <f>SUM(H106:AA106)</f>
        <v>0</v>
      </c>
      <c r="AC106" s="494"/>
    </row>
  </sheetData>
  <sheetProtection/>
  <mergeCells count="442">
    <mergeCell ref="X12:Y12"/>
    <mergeCell ref="Z12:AA12"/>
    <mergeCell ref="L12:M12"/>
    <mergeCell ref="N12:O12"/>
    <mergeCell ref="P12:Q12"/>
    <mergeCell ref="R12:S12"/>
    <mergeCell ref="T12:U12"/>
    <mergeCell ref="V12:W12"/>
    <mergeCell ref="Z10:AA10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X9:Y9"/>
    <mergeCell ref="Z9:AA9"/>
    <mergeCell ref="J10:K10"/>
    <mergeCell ref="L10:M10"/>
    <mergeCell ref="N10:O10"/>
    <mergeCell ref="P10:Q10"/>
    <mergeCell ref="R10:S10"/>
    <mergeCell ref="T10:U10"/>
    <mergeCell ref="V10:W10"/>
    <mergeCell ref="X10:Y10"/>
    <mergeCell ref="T9:U9"/>
    <mergeCell ref="V9:W9"/>
    <mergeCell ref="P9:Q9"/>
    <mergeCell ref="R9:S9"/>
    <mergeCell ref="L9:M9"/>
    <mergeCell ref="N9:O9"/>
    <mergeCell ref="H12:I12"/>
    <mergeCell ref="H11:I11"/>
    <mergeCell ref="H10:I10"/>
    <mergeCell ref="H9:I9"/>
    <mergeCell ref="J9:K9"/>
    <mergeCell ref="J12:K12"/>
    <mergeCell ref="L4:M4"/>
    <mergeCell ref="N4:O4"/>
    <mergeCell ref="P4:Q4"/>
    <mergeCell ref="R4:S4"/>
    <mergeCell ref="T4:U4"/>
    <mergeCell ref="V4:W4"/>
    <mergeCell ref="X4:Y4"/>
    <mergeCell ref="Z4:AA4"/>
    <mergeCell ref="H58:I58"/>
    <mergeCell ref="H59:I59"/>
    <mergeCell ref="T58:U58"/>
    <mergeCell ref="V58:W58"/>
    <mergeCell ref="X58:Y58"/>
    <mergeCell ref="Z58:AA58"/>
    <mergeCell ref="H4:I4"/>
    <mergeCell ref="J4:K4"/>
    <mergeCell ref="J58:K58"/>
    <mergeCell ref="L58:M58"/>
    <mergeCell ref="N58:O58"/>
    <mergeCell ref="P58:Q58"/>
    <mergeCell ref="R58:S58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J61:K61"/>
    <mergeCell ref="H61:I61"/>
    <mergeCell ref="L61:M61"/>
    <mergeCell ref="N61:O61"/>
    <mergeCell ref="P61:Q61"/>
    <mergeCell ref="H60:I60"/>
    <mergeCell ref="Z71:AA71"/>
    <mergeCell ref="Z70:AA70"/>
    <mergeCell ref="Z69:AA69"/>
    <mergeCell ref="Z68:AA68"/>
    <mergeCell ref="Z67:AA67"/>
    <mergeCell ref="R61:S61"/>
    <mergeCell ref="T61:U61"/>
    <mergeCell ref="V61:W61"/>
    <mergeCell ref="X61:Y61"/>
    <mergeCell ref="Z61:AA61"/>
    <mergeCell ref="L74:M74"/>
    <mergeCell ref="N74:O74"/>
    <mergeCell ref="P74:Q74"/>
    <mergeCell ref="P75:Q75"/>
    <mergeCell ref="Z79:AA79"/>
    <mergeCell ref="R75:S75"/>
    <mergeCell ref="T75:U75"/>
    <mergeCell ref="V75:W75"/>
    <mergeCell ref="X75:Y75"/>
    <mergeCell ref="Z78:AA78"/>
    <mergeCell ref="J73:K73"/>
    <mergeCell ref="L73:M73"/>
    <mergeCell ref="N73:O73"/>
    <mergeCell ref="P73:Q73"/>
    <mergeCell ref="Z80:AA80"/>
    <mergeCell ref="R73:S73"/>
    <mergeCell ref="T73:U73"/>
    <mergeCell ref="V73:W73"/>
    <mergeCell ref="X73:Y73"/>
    <mergeCell ref="J74:K74"/>
    <mergeCell ref="Z81:AA81"/>
    <mergeCell ref="P72:Q72"/>
    <mergeCell ref="R72:S72"/>
    <mergeCell ref="T72:U72"/>
    <mergeCell ref="V72:W72"/>
    <mergeCell ref="X72:Y72"/>
    <mergeCell ref="Z77:AA77"/>
    <mergeCell ref="Z76:AA76"/>
    <mergeCell ref="Z75:AA75"/>
    <mergeCell ref="Z74:AA74"/>
    <mergeCell ref="P71:Q71"/>
    <mergeCell ref="R71:S71"/>
    <mergeCell ref="T71:U71"/>
    <mergeCell ref="V71:W71"/>
    <mergeCell ref="X71:Y71"/>
    <mergeCell ref="J72:K72"/>
    <mergeCell ref="L72:M72"/>
    <mergeCell ref="N72:O72"/>
    <mergeCell ref="Z83:AA83"/>
    <mergeCell ref="L70:M70"/>
    <mergeCell ref="N70:O70"/>
    <mergeCell ref="P70:Q70"/>
    <mergeCell ref="R70:S70"/>
    <mergeCell ref="T70:U70"/>
    <mergeCell ref="V70:W70"/>
    <mergeCell ref="X70:Y70"/>
    <mergeCell ref="L71:M71"/>
    <mergeCell ref="Z82:AA82"/>
    <mergeCell ref="Z84:AA84"/>
    <mergeCell ref="J69:K69"/>
    <mergeCell ref="L69:M69"/>
    <mergeCell ref="N69:O69"/>
    <mergeCell ref="P69:Q69"/>
    <mergeCell ref="R69:S69"/>
    <mergeCell ref="T69:U69"/>
    <mergeCell ref="V69:W69"/>
    <mergeCell ref="X69:Y69"/>
    <mergeCell ref="J70:K70"/>
    <mergeCell ref="Z85:AA85"/>
    <mergeCell ref="H74:I74"/>
    <mergeCell ref="J68:K68"/>
    <mergeCell ref="L68:M68"/>
    <mergeCell ref="N68:O68"/>
    <mergeCell ref="P68:Q68"/>
    <mergeCell ref="R68:S68"/>
    <mergeCell ref="T68:U68"/>
    <mergeCell ref="V68:W68"/>
    <mergeCell ref="X68:Y68"/>
    <mergeCell ref="Z86:AA86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Z88:AA88"/>
    <mergeCell ref="J89:K89"/>
    <mergeCell ref="L89:M89"/>
    <mergeCell ref="N89:O89"/>
    <mergeCell ref="P89:Q89"/>
    <mergeCell ref="R89:S89"/>
    <mergeCell ref="X89:Y89"/>
    <mergeCell ref="Z89:AA89"/>
    <mergeCell ref="J88:K88"/>
    <mergeCell ref="L88:M88"/>
    <mergeCell ref="N90:O90"/>
    <mergeCell ref="P90:Q90"/>
    <mergeCell ref="R90:S90"/>
    <mergeCell ref="T90:U90"/>
    <mergeCell ref="V88:W88"/>
    <mergeCell ref="X88:Y88"/>
    <mergeCell ref="N88:O88"/>
    <mergeCell ref="P88:Q88"/>
    <mergeCell ref="R88:S88"/>
    <mergeCell ref="T88:U88"/>
    <mergeCell ref="X90:Y90"/>
    <mergeCell ref="Z90:AA90"/>
    <mergeCell ref="H87:I87"/>
    <mergeCell ref="H88:I88"/>
    <mergeCell ref="H89:I89"/>
    <mergeCell ref="H90:I90"/>
    <mergeCell ref="T89:U89"/>
    <mergeCell ref="V89:W89"/>
    <mergeCell ref="J90:K90"/>
    <mergeCell ref="L90:M90"/>
    <mergeCell ref="L96:M96"/>
    <mergeCell ref="N96:O96"/>
    <mergeCell ref="H68:I68"/>
    <mergeCell ref="H69:I69"/>
    <mergeCell ref="H70:I70"/>
    <mergeCell ref="H71:I71"/>
    <mergeCell ref="H72:I72"/>
    <mergeCell ref="H73:I73"/>
    <mergeCell ref="J71:K71"/>
    <mergeCell ref="N71:O71"/>
    <mergeCell ref="AS67:AT67"/>
    <mergeCell ref="AU67:AV67"/>
    <mergeCell ref="AW67:AX67"/>
    <mergeCell ref="AY67:AZ67"/>
    <mergeCell ref="BA67:BB67"/>
    <mergeCell ref="H67:I67"/>
    <mergeCell ref="J67:K67"/>
    <mergeCell ref="L67:M67"/>
    <mergeCell ref="N67:O67"/>
    <mergeCell ref="P67:Q67"/>
    <mergeCell ref="AK67:AL67"/>
    <mergeCell ref="AM67:AN67"/>
    <mergeCell ref="AO67:AP67"/>
    <mergeCell ref="AQ67:AR67"/>
    <mergeCell ref="R67:S67"/>
    <mergeCell ref="T67:U67"/>
    <mergeCell ref="V67:W67"/>
    <mergeCell ref="X67:Y67"/>
    <mergeCell ref="H75:I75"/>
    <mergeCell ref="J75:K75"/>
    <mergeCell ref="L75:M75"/>
    <mergeCell ref="N75:O75"/>
    <mergeCell ref="AU75:AV75"/>
    <mergeCell ref="AW75:AX75"/>
    <mergeCell ref="H98:I98"/>
    <mergeCell ref="J98:K98"/>
    <mergeCell ref="L98:M98"/>
    <mergeCell ref="N98:O98"/>
    <mergeCell ref="Z97:AA97"/>
    <mergeCell ref="AB97:AC97"/>
    <mergeCell ref="H97:I97"/>
    <mergeCell ref="J97:K97"/>
    <mergeCell ref="L97:M97"/>
    <mergeCell ref="N97:O97"/>
    <mergeCell ref="H96:I96"/>
    <mergeCell ref="J96:K96"/>
    <mergeCell ref="AS74:AT74"/>
    <mergeCell ref="AU74:AV74"/>
    <mergeCell ref="AW74:AX74"/>
    <mergeCell ref="AY74:AZ74"/>
    <mergeCell ref="R74:S74"/>
    <mergeCell ref="T74:U74"/>
    <mergeCell ref="V74:W74"/>
    <mergeCell ref="X74:Y74"/>
    <mergeCell ref="BA74:BB74"/>
    <mergeCell ref="AK75:AL75"/>
    <mergeCell ref="AM75:AN75"/>
    <mergeCell ref="AO75:AP75"/>
    <mergeCell ref="AQ75:AR75"/>
    <mergeCell ref="AS75:AT75"/>
    <mergeCell ref="AY75:AZ75"/>
    <mergeCell ref="BA75:BB75"/>
    <mergeCell ref="H100:I100"/>
    <mergeCell ref="J100:K100"/>
    <mergeCell ref="L100:M100"/>
    <mergeCell ref="N100:O100"/>
    <mergeCell ref="AU73:AV73"/>
    <mergeCell ref="AW73:AX73"/>
    <mergeCell ref="AK74:AL74"/>
    <mergeCell ref="AM74:AN74"/>
    <mergeCell ref="AO74:AP74"/>
    <mergeCell ref="AQ74:AR74"/>
    <mergeCell ref="AW72:AX72"/>
    <mergeCell ref="AY72:AZ72"/>
    <mergeCell ref="BA72:BB72"/>
    <mergeCell ref="AK73:AL73"/>
    <mergeCell ref="AM73:AN73"/>
    <mergeCell ref="AO73:AP73"/>
    <mergeCell ref="AQ73:AR73"/>
    <mergeCell ref="AS73:AT73"/>
    <mergeCell ref="AY73:AZ73"/>
    <mergeCell ref="BA73:BB73"/>
    <mergeCell ref="AU71:AV71"/>
    <mergeCell ref="AW71:AX71"/>
    <mergeCell ref="AY71:AZ71"/>
    <mergeCell ref="BA71:BB71"/>
    <mergeCell ref="AK72:AL72"/>
    <mergeCell ref="AM72:AN72"/>
    <mergeCell ref="AO72:AP72"/>
    <mergeCell ref="AQ72:AR72"/>
    <mergeCell ref="AS72:AT72"/>
    <mergeCell ref="AU72:AV72"/>
    <mergeCell ref="H102:I102"/>
    <mergeCell ref="J102:K102"/>
    <mergeCell ref="L102:M102"/>
    <mergeCell ref="N102:O102"/>
    <mergeCell ref="BA70:BB70"/>
    <mergeCell ref="AK71:AL71"/>
    <mergeCell ref="AM71:AN71"/>
    <mergeCell ref="AO71:AP71"/>
    <mergeCell ref="AQ71:AR71"/>
    <mergeCell ref="AS71:AT71"/>
    <mergeCell ref="AO70:AP70"/>
    <mergeCell ref="AQ70:AR70"/>
    <mergeCell ref="AS70:AT70"/>
    <mergeCell ref="AU70:AV70"/>
    <mergeCell ref="AW70:AX70"/>
    <mergeCell ref="AY70:AZ70"/>
    <mergeCell ref="BA68:BB68"/>
    <mergeCell ref="AS69:AT69"/>
    <mergeCell ref="AU69:AV69"/>
    <mergeCell ref="AW69:AX69"/>
    <mergeCell ref="AY69:AZ69"/>
    <mergeCell ref="BA69:BB69"/>
    <mergeCell ref="AW68:AX68"/>
    <mergeCell ref="AY68:AZ68"/>
    <mergeCell ref="AS68:AT68"/>
    <mergeCell ref="AU68:AV68"/>
    <mergeCell ref="AK69:AL69"/>
    <mergeCell ref="AM69:AN69"/>
    <mergeCell ref="AO69:AP69"/>
    <mergeCell ref="AQ69:AR69"/>
    <mergeCell ref="AO68:AP68"/>
    <mergeCell ref="AQ68:AR68"/>
    <mergeCell ref="AK68:AL68"/>
    <mergeCell ref="AM68:AN68"/>
    <mergeCell ref="H104:I104"/>
    <mergeCell ref="J104:K104"/>
    <mergeCell ref="L104:M104"/>
    <mergeCell ref="N104:O104"/>
    <mergeCell ref="Z103:AA103"/>
    <mergeCell ref="AB103:AC103"/>
    <mergeCell ref="P104:Q104"/>
    <mergeCell ref="R104:S104"/>
    <mergeCell ref="T104:U104"/>
    <mergeCell ref="V104:W104"/>
    <mergeCell ref="AK70:AL70"/>
    <mergeCell ref="AM70:AN70"/>
    <mergeCell ref="Z73:AA73"/>
    <mergeCell ref="Z72:AA72"/>
    <mergeCell ref="Z106:AA106"/>
    <mergeCell ref="AB106:AC106"/>
    <mergeCell ref="AB98:AC98"/>
    <mergeCell ref="Z100:AA100"/>
    <mergeCell ref="AB100:AC100"/>
    <mergeCell ref="Z102:AA102"/>
    <mergeCell ref="V105:W105"/>
    <mergeCell ref="AI74:AJ74"/>
    <mergeCell ref="AI75:AJ75"/>
    <mergeCell ref="Z101:AA101"/>
    <mergeCell ref="AB101:AC101"/>
    <mergeCell ref="Z99:AA99"/>
    <mergeCell ref="AB99:AC99"/>
    <mergeCell ref="AB96:AC96"/>
    <mergeCell ref="Z98:AA98"/>
    <mergeCell ref="V90:W90"/>
    <mergeCell ref="P96:Q96"/>
    <mergeCell ref="R96:S96"/>
    <mergeCell ref="T96:U96"/>
    <mergeCell ref="V96:W96"/>
    <mergeCell ref="X96:Y96"/>
    <mergeCell ref="Z96:AA96"/>
    <mergeCell ref="P97:Q97"/>
    <mergeCell ref="R97:S97"/>
    <mergeCell ref="T97:U97"/>
    <mergeCell ref="V97:W97"/>
    <mergeCell ref="X97:Y97"/>
    <mergeCell ref="P98:Q98"/>
    <mergeCell ref="R98:S98"/>
    <mergeCell ref="T98:U98"/>
    <mergeCell ref="V98:W98"/>
    <mergeCell ref="X98:Y98"/>
    <mergeCell ref="H99:I99"/>
    <mergeCell ref="J99:K99"/>
    <mergeCell ref="L99:M99"/>
    <mergeCell ref="N99:O99"/>
    <mergeCell ref="P99:Q99"/>
    <mergeCell ref="R99:S99"/>
    <mergeCell ref="R101:S101"/>
    <mergeCell ref="T99:U99"/>
    <mergeCell ref="V99:W99"/>
    <mergeCell ref="X99:Y99"/>
    <mergeCell ref="P100:Q100"/>
    <mergeCell ref="R100:S100"/>
    <mergeCell ref="T100:U100"/>
    <mergeCell ref="V100:W100"/>
    <mergeCell ref="X100:Y100"/>
    <mergeCell ref="P102:Q102"/>
    <mergeCell ref="R102:S102"/>
    <mergeCell ref="T102:U102"/>
    <mergeCell ref="V102:W102"/>
    <mergeCell ref="X102:Y102"/>
    <mergeCell ref="H101:I101"/>
    <mergeCell ref="J101:K101"/>
    <mergeCell ref="L101:M101"/>
    <mergeCell ref="N101:O101"/>
    <mergeCell ref="P101:Q101"/>
    <mergeCell ref="T103:U103"/>
    <mergeCell ref="V103:W103"/>
    <mergeCell ref="X103:Y103"/>
    <mergeCell ref="T101:U101"/>
    <mergeCell ref="V101:W101"/>
    <mergeCell ref="X101:Y101"/>
    <mergeCell ref="H103:I103"/>
    <mergeCell ref="J103:K103"/>
    <mergeCell ref="L103:M103"/>
    <mergeCell ref="N103:O103"/>
    <mergeCell ref="P103:Q103"/>
    <mergeCell ref="R103:S103"/>
    <mergeCell ref="X104:Y104"/>
    <mergeCell ref="Z104:AA104"/>
    <mergeCell ref="AB104:AC104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H105:I105"/>
    <mergeCell ref="J105:K105"/>
    <mergeCell ref="L105:M105"/>
    <mergeCell ref="N105:O105"/>
    <mergeCell ref="P105:Q105"/>
    <mergeCell ref="R105:S105"/>
    <mergeCell ref="X105:Y105"/>
    <mergeCell ref="T105:U105"/>
    <mergeCell ref="Z105:AA105"/>
    <mergeCell ref="AB105:AC105"/>
    <mergeCell ref="AI67:AJ67"/>
    <mergeCell ref="AI68:AJ68"/>
    <mergeCell ref="AI69:AJ69"/>
    <mergeCell ref="AI70:AJ70"/>
    <mergeCell ref="AI71:AJ71"/>
    <mergeCell ref="AI72:AJ72"/>
    <mergeCell ref="AI73:AJ73"/>
    <mergeCell ref="AB102:AC10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7" sqref="I37"/>
    </sheetView>
  </sheetViews>
  <sheetFormatPr defaultColWidth="10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Nikolaus Diefenbach</dc:creator>
  <cp:keywords/>
  <dc:description/>
  <cp:lastModifiedBy>Elin Greta Fridthjofsdottir</cp:lastModifiedBy>
  <cp:lastPrinted>2016-02-04T16:17:51Z</cp:lastPrinted>
  <dcterms:created xsi:type="dcterms:W3CDTF">2013-10-18T13:04:54Z</dcterms:created>
  <dcterms:modified xsi:type="dcterms:W3CDTF">2017-08-16T07:06:59Z</dcterms:modified>
  <cp:category/>
  <cp:version/>
  <cp:contentType/>
  <cp:contentStatus/>
</cp:coreProperties>
</file>